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PRIHODA'!$A$1:$H$38</definedName>
  </definedNames>
  <calcPr fullCalcOnLoad="1"/>
</workbook>
</file>

<file path=xl/sharedStrings.xml><?xml version="1.0" encoding="utf-8"?>
<sst xmlns="http://schemas.openxmlformats.org/spreadsheetml/2006/main" count="203" uniqueCount="117">
  <si>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</si>
  <si>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</si>
  <si>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</si>
  <si>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</si>
  <si>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</si>
  <si>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</si>
  <si>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</si>
  <si>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</si>
  <si>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</si>
  <si>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</si>
  <si>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</si>
  <si>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</si>
  <si>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</si>
  <si>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</si>
  <si>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</si>
  <si>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</si>
  <si>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</si>
  <si>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</si>
  <si>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</si>
  <si>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</si>
  <si>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</si>
  <si>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</si>
  <si>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</si>
  <si>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</si>
  <si>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</si>
  <si>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</si>
  <si>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</si>
  <si>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</si>
  <si>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</si>
  <si>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</si>
  <si>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</si>
  <si>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</si>
  <si>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</si>
  <si>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</si>
  <si>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</si>
  <si>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</si>
  <si>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</si>
  <si>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</si>
  <si>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</si>
  <si>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</si>
  <si>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</si>
  <si>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</si>
  <si>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</si>
  <si>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</si>
  <si>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</si>
  <si>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</si>
  <si>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</si>
  <si>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</si>
  <si>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</si>
  <si>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</si>
  <si>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</si>
  <si>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SREDNJA ŠKOLA IVANA TRNSKOGA HRV.KOSTAJNICA</t>
  </si>
  <si>
    <t xml:space="preserve">Opći prihodi i primici </t>
  </si>
  <si>
    <t>Redovni program odgoja i obrazovanja</t>
  </si>
  <si>
    <t>Naziv aktivnosti: Srednjoškolsko obrazovanje-redovna djelatnost</t>
  </si>
  <si>
    <t>Plaće za redovan rad</t>
  </si>
  <si>
    <t>Doprinosi za obvezno zdravstv.osigur.</t>
  </si>
  <si>
    <t>Službena putovanja</t>
  </si>
  <si>
    <t>Naknade za prijevoz</t>
  </si>
  <si>
    <t>Stručno usavršavanje zaposlenika</t>
  </si>
  <si>
    <t>Uredski materijal i ostali mater.rashodi</t>
  </si>
  <si>
    <t>Energija</t>
  </si>
  <si>
    <t>Sitni inventar i auto gume</t>
  </si>
  <si>
    <t>Usluge telefona,pošte i prijevoza</t>
  </si>
  <si>
    <t>Usluge tekućeg i investicijskog održav.</t>
  </si>
  <si>
    <t>Usluge promidžbe i informiranja</t>
  </si>
  <si>
    <t>Komunalne usluge</t>
  </si>
  <si>
    <t>Zdravstvene usluge-redovni zdrav.pregl.</t>
  </si>
  <si>
    <t>Računalne usluge</t>
  </si>
  <si>
    <t>Ostale usluge</t>
  </si>
  <si>
    <t>Reprezentacija</t>
  </si>
  <si>
    <t>Članarine</t>
  </si>
  <si>
    <t>Ostali nespomenuti rashodi poslov.</t>
  </si>
  <si>
    <t>Bankarske usluge i usluge plat.prom.</t>
  </si>
  <si>
    <t>Uredska oprema i namještaj</t>
  </si>
  <si>
    <t>Knjige</t>
  </si>
  <si>
    <t>Ukupno:</t>
  </si>
  <si>
    <t>Naziv aktivnosti:Srednjoškolsko obrazovanje-pomoćnici u nastavi</t>
  </si>
  <si>
    <t>Naziv aktivnosti:Projekt erasmus+</t>
  </si>
  <si>
    <t>Ostale usluge za komun.i prijevoz</t>
  </si>
  <si>
    <t xml:space="preserve">Ostale usluge </t>
  </si>
  <si>
    <t>Sveukupno:</t>
  </si>
  <si>
    <t>Ravnateljica</t>
  </si>
  <si>
    <t xml:space="preserve">           Olga Mijočević,prof.</t>
  </si>
  <si>
    <r>
      <t>922 -</t>
    </r>
    <r>
      <rPr>
        <sz val="9"/>
        <rFont val="Arial"/>
        <family val="2"/>
      </rPr>
      <t xml:space="preserve"> višak</t>
    </r>
  </si>
  <si>
    <r>
      <t>636 -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pomoći iz prorač.koji nije nadležan</t>
    </r>
  </si>
  <si>
    <r>
      <t xml:space="preserve">638 - </t>
    </r>
    <r>
      <rPr>
        <sz val="9"/>
        <rFont val="Arial"/>
        <family val="2"/>
      </rPr>
      <t>pomoći temelj.prij.EU sred.</t>
    </r>
  </si>
  <si>
    <r>
      <t>661 -</t>
    </r>
    <r>
      <rPr>
        <sz val="9"/>
        <rFont val="Arial"/>
        <family val="2"/>
      </rPr>
      <t xml:space="preserve"> prihodi od pruž.usl.</t>
    </r>
  </si>
  <si>
    <t>663 - donacije</t>
  </si>
  <si>
    <r>
      <t xml:space="preserve">671 - </t>
    </r>
    <r>
      <rPr>
        <sz val="8"/>
        <rFont val="Arial"/>
        <family val="2"/>
      </rPr>
      <t>prihodi iz nadležnog proračuna</t>
    </r>
  </si>
  <si>
    <r>
      <t xml:space="preserve">661 - </t>
    </r>
    <r>
      <rPr>
        <sz val="8"/>
        <rFont val="Arial"/>
        <family val="2"/>
      </rPr>
      <t>prihodi od pruž.usluga</t>
    </r>
  </si>
  <si>
    <r>
      <t>63 -</t>
    </r>
    <r>
      <rPr>
        <sz val="9"/>
        <rFont val="Arial"/>
        <family val="2"/>
      </rPr>
      <t>pomoći</t>
    </r>
  </si>
  <si>
    <r>
      <t>663 -</t>
    </r>
    <r>
      <rPr>
        <sz val="9"/>
        <rFont val="Arial"/>
        <family val="2"/>
      </rPr>
      <t xml:space="preserve"> donacije</t>
    </r>
  </si>
  <si>
    <r>
      <t xml:space="preserve">922 - </t>
    </r>
    <r>
      <rPr>
        <sz val="9"/>
        <rFont val="Arial"/>
        <family val="2"/>
      </rPr>
      <t>višak</t>
    </r>
  </si>
  <si>
    <r>
      <t>63 -</t>
    </r>
    <r>
      <rPr>
        <sz val="9"/>
        <rFont val="Arial"/>
        <family val="2"/>
      </rPr>
      <t xml:space="preserve"> pomoći</t>
    </r>
  </si>
  <si>
    <r>
      <t xml:space="preserve">663 - </t>
    </r>
    <r>
      <rPr>
        <sz val="9"/>
        <rFont val="Arial"/>
        <family val="2"/>
      </rPr>
      <t>donacije</t>
    </r>
  </si>
  <si>
    <t>Naziv aktivnosti: Školska natjecanja i smotre</t>
  </si>
  <si>
    <t>Troškovi i naknade mentorima</t>
  </si>
  <si>
    <t>Prehrana i materijal za natjecanja</t>
  </si>
  <si>
    <t>Naziv aktivnosti: Ulaganja u objekte školstva</t>
  </si>
  <si>
    <t>Intelektualne usluge</t>
  </si>
  <si>
    <t>Usluge tekuć.i invest.održavanja u SŠ</t>
  </si>
  <si>
    <t>Naziv aktivnosti:Osnovno materijalno poslovanje škola</t>
  </si>
  <si>
    <t>Usluge prijevoza učenika</t>
  </si>
  <si>
    <t>PROJEKCIJA PLANA ZA 2021.</t>
  </si>
  <si>
    <t>2021.</t>
  </si>
  <si>
    <t>Ukupno prihodi i primici za 2021.</t>
  </si>
  <si>
    <t>652-prihodi po posebnim propisima</t>
  </si>
  <si>
    <t>PRIJEDLOG PLANA ZA 2020.</t>
  </si>
  <si>
    <t>PROJEKCIJA PLANA ZA 2022.</t>
  </si>
  <si>
    <t>PRIJEDLOG FINANCIJSKOG PLANA SREDNJE ŠKOLE IVANA TRNSKOGA HRV.KOSTAJNICA ZA 2020. I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</si>
  <si>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</si>
  <si>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</si>
  <si>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</si>
  <si>
    <t>2022.</t>
  </si>
  <si>
    <t>Ukupno prihodi i primici za 2022.</t>
  </si>
  <si>
    <t>U Hrv.Kostajnici, 13.prosinca 2019.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</si>
</sst>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6" fillId="44" borderId="7" applyNumberFormat="0" applyAlignment="0" applyProtection="0"/>
    <xf numFmtId="0" fontId="57" fillId="44" borderId="8" applyNumberFormat="0" applyAlignment="0" applyProtection="0"/>
    <xf numFmtId="0" fontId="15" fillId="0" borderId="9" applyNumberFormat="0" applyFill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6" borderId="0" applyNumberFormat="0" applyBorder="0" applyAlignment="0" applyProtection="0"/>
    <xf numFmtId="0" fontId="53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5" fillId="47" borderId="1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7" fillId="35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1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 quotePrefix="1">
      <alignment horizontal="left" vertical="center" wrapText="1"/>
    </xf>
    <xf numFmtId="0" fontId="30" fillId="0" borderId="19" xfId="0" applyFont="1" applyBorder="1" applyAlignment="1" quotePrefix="1">
      <alignment horizontal="center" vertical="center" wrapText="1"/>
    </xf>
    <xf numFmtId="0" fontId="27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2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center" wrapText="1"/>
    </xf>
    <xf numFmtId="0" fontId="34" fillId="0" borderId="19" xfId="0" applyNumberFormat="1" applyFont="1" applyFill="1" applyBorder="1" applyAlignment="1" applyProtection="1" quotePrefix="1">
      <alignment horizontal="left"/>
      <protection/>
    </xf>
    <xf numFmtId="0" fontId="27" fillId="0" borderId="20" xfId="0" applyNumberFormat="1" applyFont="1" applyFill="1" applyBorder="1" applyAlignment="1" applyProtection="1">
      <alignment horizontal="center" wrapText="1"/>
      <protection/>
    </xf>
    <xf numFmtId="0" fontId="27" fillId="0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>
      <alignment horizontal="center" vertical="center" wrapText="1"/>
    </xf>
    <xf numFmtId="3" fontId="34" fillId="0" borderId="20" xfId="0" applyNumberFormat="1" applyFont="1" applyBorder="1" applyAlignment="1">
      <alignment horizontal="right"/>
    </xf>
    <xf numFmtId="3" fontId="34" fillId="0" borderId="20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0" xfId="0" applyNumberFormat="1" applyFont="1" applyFill="1" applyBorder="1" applyAlignment="1" applyProtection="1">
      <alignment horizontal="center" vertical="center"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0" borderId="24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center" wrapText="1"/>
    </xf>
    <xf numFmtId="0" fontId="37" fillId="7" borderId="22" xfId="0" applyFont="1" applyFill="1" applyBorder="1" applyAlignment="1">
      <alignment horizontal="left"/>
    </xf>
    <xf numFmtId="3" fontId="34" fillId="7" borderId="20" xfId="0" applyNumberFormat="1" applyFont="1" applyFill="1" applyBorder="1" applyAlignment="1">
      <alignment horizontal="right"/>
    </xf>
    <xf numFmtId="3" fontId="34" fillId="7" borderId="20" xfId="0" applyNumberFormat="1" applyFont="1" applyFill="1" applyBorder="1" applyAlignment="1" applyProtection="1">
      <alignment horizontal="righ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3" fontId="34" fillId="0" borderId="20" xfId="0" applyNumberFormat="1" applyFont="1" applyFill="1" applyBorder="1" applyAlignment="1">
      <alignment horizontal="right"/>
    </xf>
    <xf numFmtId="3" fontId="34" fillId="50" borderId="22" xfId="0" applyNumberFormat="1" applyFont="1" applyFill="1" applyBorder="1" applyAlignment="1" quotePrefix="1">
      <alignment horizontal="right"/>
    </xf>
    <xf numFmtId="3" fontId="34" fillId="50" borderId="20" xfId="0" applyNumberFormat="1" applyFont="1" applyFill="1" applyBorder="1" applyAlignment="1" applyProtection="1">
      <alignment horizontal="right" wrapText="1"/>
      <protection/>
    </xf>
    <xf numFmtId="3" fontId="34" fillId="7" borderId="22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Fill="1" applyBorder="1" applyAlignment="1" applyProtection="1">
      <alignment/>
      <protection/>
    </xf>
    <xf numFmtId="0" fontId="27" fillId="0" borderId="20" xfId="0" applyNumberFormat="1" applyFont="1" applyFill="1" applyBorder="1" applyAlignment="1" applyProtection="1">
      <alignment/>
      <protection/>
    </xf>
    <xf numFmtId="0" fontId="27" fillId="0" borderId="20" xfId="0" applyNumberFormat="1" applyFont="1" applyFill="1" applyBorder="1" applyAlignment="1" applyProtection="1">
      <alignment horizontal="center"/>
      <protection/>
    </xf>
    <xf numFmtId="0" fontId="27" fillId="0" borderId="20" xfId="0" applyNumberFormat="1" applyFont="1" applyFill="1" applyBorder="1" applyAlignment="1" applyProtection="1">
      <alignment wrapText="1"/>
      <protection/>
    </xf>
    <xf numFmtId="0" fontId="25" fillId="0" borderId="20" xfId="0" applyNumberFormat="1" applyFont="1" applyFill="1" applyBorder="1" applyAlignment="1" applyProtection="1">
      <alignment wrapText="1"/>
      <protection/>
    </xf>
    <xf numFmtId="0" fontId="25" fillId="0" borderId="20" xfId="0" applyNumberFormat="1" applyFont="1" applyFill="1" applyBorder="1" applyAlignment="1" applyProtection="1">
      <alignment horizontal="center"/>
      <protection/>
    </xf>
    <xf numFmtId="0" fontId="27" fillId="0" borderId="20" xfId="0" applyNumberFormat="1" applyFont="1" applyFill="1" applyBorder="1" applyAlignment="1" applyProtection="1">
      <alignment horizontal="left"/>
      <protection/>
    </xf>
    <xf numFmtId="0" fontId="39" fillId="0" borderId="20" xfId="0" applyNumberFormat="1" applyFont="1" applyFill="1" applyBorder="1" applyAlignment="1" applyProtection="1">
      <alignment wrapText="1"/>
      <protection/>
    </xf>
    <xf numFmtId="3" fontId="27" fillId="0" borderId="20" xfId="0" applyNumberFormat="1" applyFont="1" applyFill="1" applyBorder="1" applyAlignment="1" applyProtection="1">
      <alignment/>
      <protection/>
    </xf>
    <xf numFmtId="3" fontId="24" fillId="0" borderId="20" xfId="0" applyNumberFormat="1" applyFont="1" applyFill="1" applyBorder="1" applyAlignment="1" applyProtection="1">
      <alignment/>
      <protection/>
    </xf>
    <xf numFmtId="3" fontId="25" fillId="0" borderId="20" xfId="0" applyNumberFormat="1" applyFont="1" applyFill="1" applyBorder="1" applyAlignment="1" applyProtection="1">
      <alignment/>
      <protection/>
    </xf>
    <xf numFmtId="1" fontId="22" fillId="49" borderId="26" xfId="0" applyNumberFormat="1" applyFont="1" applyFill="1" applyBorder="1" applyAlignment="1">
      <alignment horizontal="left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1" fontId="22" fillId="0" borderId="30" xfId="0" applyNumberFormat="1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0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1" fontId="22" fillId="0" borderId="26" xfId="0" applyNumberFormat="1" applyFont="1" applyFill="1" applyBorder="1" applyAlignment="1">
      <alignment horizontal="left" wrapText="1"/>
    </xf>
    <xf numFmtId="3" fontId="21" fillId="0" borderId="20" xfId="0" applyNumberFormat="1" applyFont="1" applyBorder="1" applyAlignment="1">
      <alignment horizontal="right" wrapText="1"/>
    </xf>
    <xf numFmtId="0" fontId="27" fillId="0" borderId="0" xfId="0" applyNumberFormat="1" applyFont="1" applyFill="1" applyBorder="1" applyAlignment="1" applyProtection="1">
      <alignment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22" xfId="0" applyNumberFormat="1" applyFont="1" applyFill="1" applyBorder="1" applyAlignment="1" applyProtection="1">
      <alignment horizontal="left" wrapText="1"/>
      <protection/>
    </xf>
    <xf numFmtId="0" fontId="38" fillId="7" borderId="19" xfId="0" applyNumberFormat="1" applyFont="1" applyFill="1" applyBorder="1" applyAlignment="1" applyProtection="1">
      <alignment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0" fontId="37" fillId="0" borderId="22" xfId="0" applyNumberFormat="1" applyFont="1" applyFill="1" applyBorder="1" applyAlignment="1" applyProtection="1">
      <alignment horizontal="left" wrapText="1"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37" fillId="0" borderId="22" xfId="0" applyFont="1" applyFill="1" applyBorder="1" applyAlignment="1" quotePrefix="1">
      <alignment horizontal="left"/>
    </xf>
    <xf numFmtId="0" fontId="37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37" fillId="0" borderId="22" xfId="0" applyFont="1" applyBorder="1" applyAlignment="1" quotePrefix="1">
      <alignment horizontal="left"/>
    </xf>
    <xf numFmtId="0" fontId="37" fillId="7" borderId="22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22" xfId="0" applyNumberFormat="1" applyFont="1" applyFill="1" applyBorder="1" applyAlignment="1" applyProtection="1">
      <alignment horizontal="left" wrapText="1"/>
      <protection/>
    </xf>
    <xf numFmtId="0" fontId="34" fillId="50" borderId="19" xfId="0" applyNumberFormat="1" applyFont="1" applyFill="1" applyBorder="1" applyAlignment="1" applyProtection="1">
      <alignment horizontal="left" wrapText="1"/>
      <protection/>
    </xf>
    <xf numFmtId="0" fontId="34" fillId="50" borderId="25" xfId="0" applyNumberFormat="1" applyFont="1" applyFill="1" applyBorder="1" applyAlignment="1" applyProtection="1">
      <alignment horizontal="left" wrapText="1"/>
      <protection/>
    </xf>
    <xf numFmtId="0" fontId="34" fillId="7" borderId="22" xfId="0" applyNumberFormat="1" applyFont="1" applyFill="1" applyBorder="1" applyAlignment="1" applyProtection="1">
      <alignment horizontal="left" wrapText="1"/>
      <protection/>
    </xf>
    <xf numFmtId="0" fontId="34" fillId="7" borderId="19" xfId="0" applyNumberFormat="1" applyFont="1" applyFill="1" applyBorder="1" applyAlignment="1" applyProtection="1">
      <alignment horizontal="left" wrapText="1"/>
      <protection/>
    </xf>
    <xf numFmtId="0" fontId="34" fillId="7" borderId="25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3" xfId="0" applyNumberFormat="1" applyFont="1" applyBorder="1" applyAlignment="1">
      <alignment horizontal="center"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0" fontId="37" fillId="0" borderId="33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28" fillId="0" borderId="36" xfId="0" applyNumberFormat="1" applyFont="1" applyFill="1" applyBorder="1" applyAlignment="1" applyProtection="1" quotePrefix="1">
      <alignment horizontal="left" wrapText="1"/>
      <protection/>
    </xf>
    <xf numFmtId="0" fontId="35" fillId="0" borderId="36" xfId="0" applyNumberFormat="1" applyFont="1" applyFill="1" applyBorder="1" applyAlignment="1" applyProtection="1">
      <alignment wrapText="1"/>
      <protection/>
    </xf>
    <xf numFmtId="0" fontId="28" fillId="0" borderId="3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381625"/>
          <a:ext cx="104775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381625"/>
          <a:ext cx="104775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477375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477375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4">
      <selection activeCell="A18" sqref="A18:H18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2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09"/>
      <c r="B2" s="109"/>
      <c r="C2" s="109"/>
      <c r="D2" s="109"/>
      <c r="E2" s="109"/>
      <c r="F2" s="109"/>
      <c r="G2" s="109"/>
      <c r="H2" s="109"/>
    </row>
    <row r="3" spans="1:8" ht="48" customHeight="1">
      <c r="A3" s="110" t="s">
        <v>110</v>
      </c>
      <c r="B3" s="110"/>
      <c r="C3" s="110"/>
      <c r="D3" s="110"/>
      <c r="E3" s="110"/>
      <c r="F3" s="110"/>
      <c r="G3" s="110"/>
      <c r="H3" s="110"/>
    </row>
    <row r="4" spans="1:8" s="49" customFormat="1" ht="26.25" customHeight="1">
      <c r="A4" s="110" t="s">
        <v>39</v>
      </c>
      <c r="B4" s="110"/>
      <c r="C4" s="110"/>
      <c r="D4" s="110"/>
      <c r="E4" s="110"/>
      <c r="F4" s="110"/>
      <c r="G4" s="111"/>
      <c r="H4" s="111"/>
    </row>
    <row r="5" spans="1:5" ht="15.75" customHeight="1">
      <c r="A5" s="50"/>
      <c r="B5" s="51"/>
      <c r="C5" s="51"/>
      <c r="D5" s="51"/>
      <c r="E5" s="51"/>
    </row>
    <row r="6" spans="1:9" ht="27.75" customHeight="1">
      <c r="A6" s="52"/>
      <c r="B6" s="53"/>
      <c r="C6" s="53"/>
      <c r="D6" s="54"/>
      <c r="E6" s="55"/>
      <c r="F6" s="56" t="s">
        <v>111</v>
      </c>
      <c r="G6" s="56" t="s">
        <v>112</v>
      </c>
      <c r="H6" s="57" t="s">
        <v>113</v>
      </c>
      <c r="I6" s="58"/>
    </row>
    <row r="7" spans="1:9" ht="27.75" customHeight="1">
      <c r="A7" s="112" t="s">
        <v>40</v>
      </c>
      <c r="B7" s="113"/>
      <c r="C7" s="113"/>
      <c r="D7" s="113"/>
      <c r="E7" s="114"/>
      <c r="F7" s="71">
        <v>5152678</v>
      </c>
      <c r="G7" s="71">
        <v>5152678</v>
      </c>
      <c r="H7" s="71">
        <v>5152678</v>
      </c>
      <c r="I7" s="69"/>
    </row>
    <row r="8" spans="1:8" ht="22.5" customHeight="1">
      <c r="A8" s="115" t="s">
        <v>0</v>
      </c>
      <c r="B8" s="116"/>
      <c r="C8" s="116"/>
      <c r="D8" s="116"/>
      <c r="E8" s="117"/>
      <c r="F8" s="74">
        <v>5152678</v>
      </c>
      <c r="G8" s="71">
        <v>5152678</v>
      </c>
      <c r="H8" s="71">
        <v>5152678</v>
      </c>
    </row>
    <row r="9" spans="1:8" ht="22.5" customHeight="1">
      <c r="A9" s="118" t="s">
        <v>43</v>
      </c>
      <c r="B9" s="117"/>
      <c r="C9" s="117"/>
      <c r="D9" s="117"/>
      <c r="E9" s="117"/>
      <c r="F9" s="74">
        <v>0</v>
      </c>
      <c r="G9" s="74">
        <v>0</v>
      </c>
      <c r="H9" s="74">
        <v>0</v>
      </c>
    </row>
    <row r="10" spans="1:8" ht="22.5" customHeight="1">
      <c r="A10" s="70" t="s">
        <v>41</v>
      </c>
      <c r="B10" s="73"/>
      <c r="C10" s="73"/>
      <c r="D10" s="73"/>
      <c r="E10" s="73"/>
      <c r="F10" s="71">
        <v>5164678</v>
      </c>
      <c r="G10" s="71">
        <v>5154678</v>
      </c>
      <c r="H10" s="71">
        <v>5154678</v>
      </c>
    </row>
    <row r="11" spans="1:10" ht="22.5" customHeight="1">
      <c r="A11" s="119" t="s">
        <v>1</v>
      </c>
      <c r="B11" s="116"/>
      <c r="C11" s="116"/>
      <c r="D11" s="116"/>
      <c r="E11" s="120"/>
      <c r="F11" s="74">
        <v>5114556</v>
      </c>
      <c r="G11" s="74">
        <v>5104556</v>
      </c>
      <c r="H11" s="60">
        <v>5104556</v>
      </c>
      <c r="I11" s="39"/>
      <c r="J11" s="39"/>
    </row>
    <row r="12" spans="1:10" ht="22.5" customHeight="1">
      <c r="A12" s="121" t="s">
        <v>47</v>
      </c>
      <c r="B12" s="117"/>
      <c r="C12" s="117"/>
      <c r="D12" s="117"/>
      <c r="E12" s="117"/>
      <c r="F12" s="59">
        <v>50122</v>
      </c>
      <c r="G12" s="59">
        <v>50122</v>
      </c>
      <c r="H12" s="60">
        <v>50122</v>
      </c>
      <c r="I12" s="39"/>
      <c r="J12" s="39"/>
    </row>
    <row r="13" spans="1:10" ht="22.5" customHeight="1">
      <c r="A13" s="122" t="s">
        <v>2</v>
      </c>
      <c r="B13" s="113"/>
      <c r="C13" s="113"/>
      <c r="D13" s="113"/>
      <c r="E13" s="113"/>
      <c r="F13" s="72">
        <f>+F7-F10</f>
        <v>-12000</v>
      </c>
      <c r="G13" s="72">
        <f>+G7-G10</f>
        <v>-2000</v>
      </c>
      <c r="H13" s="72">
        <f>+H7-H10</f>
        <v>-2000</v>
      </c>
      <c r="J13" s="39"/>
    </row>
    <row r="14" spans="1:8" ht="25.5" customHeight="1">
      <c r="A14" s="110"/>
      <c r="B14" s="123"/>
      <c r="C14" s="123"/>
      <c r="D14" s="123"/>
      <c r="E14" s="123"/>
      <c r="F14" s="124"/>
      <c r="G14" s="124"/>
      <c r="H14" s="124"/>
    </row>
    <row r="15" spans="1:10" ht="27.75" customHeight="1">
      <c r="A15" s="52"/>
      <c r="B15" s="53"/>
      <c r="C15" s="53"/>
      <c r="D15" s="54"/>
      <c r="E15" s="55"/>
      <c r="F15" s="56" t="s">
        <v>111</v>
      </c>
      <c r="G15" s="56" t="s">
        <v>112</v>
      </c>
      <c r="H15" s="57" t="s">
        <v>113</v>
      </c>
      <c r="J15" s="39"/>
    </row>
    <row r="16" spans="1:10" ht="30.75" customHeight="1">
      <c r="A16" s="125" t="s">
        <v>48</v>
      </c>
      <c r="B16" s="126"/>
      <c r="C16" s="126"/>
      <c r="D16" s="126"/>
      <c r="E16" s="127"/>
      <c r="F16" s="75">
        <v>12000</v>
      </c>
      <c r="G16" s="75">
        <v>2000</v>
      </c>
      <c r="H16" s="76">
        <v>2000</v>
      </c>
      <c r="J16" s="39"/>
    </row>
    <row r="17" spans="1:10" ht="34.5" customHeight="1">
      <c r="A17" s="128" t="s">
        <v>49</v>
      </c>
      <c r="B17" s="129"/>
      <c r="C17" s="129"/>
      <c r="D17" s="129"/>
      <c r="E17" s="130"/>
      <c r="F17" s="77">
        <v>12000</v>
      </c>
      <c r="G17" s="77">
        <v>2000</v>
      </c>
      <c r="H17" s="72">
        <v>2000</v>
      </c>
      <c r="J17" s="39"/>
    </row>
    <row r="18" spans="1:10" s="44" customFormat="1" ht="25.5" customHeight="1">
      <c r="A18" s="133"/>
      <c r="B18" s="123"/>
      <c r="C18" s="123"/>
      <c r="D18" s="123"/>
      <c r="E18" s="123"/>
      <c r="F18" s="124"/>
      <c r="G18" s="124"/>
      <c r="H18" s="124"/>
      <c r="J18" s="78"/>
    </row>
    <row r="19" spans="1:11" s="44" customFormat="1" ht="27.75" customHeight="1">
      <c r="A19" s="52"/>
      <c r="B19" s="53"/>
      <c r="C19" s="53"/>
      <c r="D19" s="54"/>
      <c r="E19" s="55"/>
      <c r="F19" s="56" t="s">
        <v>111</v>
      </c>
      <c r="G19" s="56" t="s">
        <v>112</v>
      </c>
      <c r="H19" s="57" t="s">
        <v>113</v>
      </c>
      <c r="J19" s="78"/>
      <c r="K19" s="78"/>
    </row>
    <row r="20" spans="1:10" s="44" customFormat="1" ht="22.5" customHeight="1">
      <c r="A20" s="115" t="s">
        <v>3</v>
      </c>
      <c r="B20" s="116"/>
      <c r="C20" s="116"/>
      <c r="D20" s="116"/>
      <c r="E20" s="116"/>
      <c r="F20" s="59"/>
      <c r="G20" s="59"/>
      <c r="H20" s="59"/>
      <c r="J20" s="78"/>
    </row>
    <row r="21" spans="1:8" s="44" customFormat="1" ht="33.75" customHeight="1">
      <c r="A21" s="115" t="s">
        <v>4</v>
      </c>
      <c r="B21" s="116"/>
      <c r="C21" s="116"/>
      <c r="D21" s="116"/>
      <c r="E21" s="116"/>
      <c r="F21" s="59"/>
      <c r="G21" s="59"/>
      <c r="H21" s="59"/>
    </row>
    <row r="22" spans="1:11" s="44" customFormat="1" ht="22.5" customHeight="1">
      <c r="A22" s="122" t="s">
        <v>5</v>
      </c>
      <c r="B22" s="113"/>
      <c r="C22" s="113"/>
      <c r="D22" s="113"/>
      <c r="E22" s="113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4" customFormat="1" ht="25.5" customHeight="1">
      <c r="A23" s="133"/>
      <c r="B23" s="123"/>
      <c r="C23" s="123"/>
      <c r="D23" s="123"/>
      <c r="E23" s="123"/>
      <c r="F23" s="124"/>
      <c r="G23" s="124"/>
      <c r="H23" s="124"/>
    </row>
    <row r="24" spans="1:8" s="44" customFormat="1" ht="22.5" customHeight="1">
      <c r="A24" s="119" t="s">
        <v>6</v>
      </c>
      <c r="B24" s="116"/>
      <c r="C24" s="116"/>
      <c r="D24" s="116"/>
      <c r="E24" s="116"/>
      <c r="F24" s="59">
        <f>IF((F13+F17+F22)&lt;&gt;0,"NESLAGANJE ZBROJA",(F13+F17+F22))</f>
        <v>0</v>
      </c>
      <c r="G24" s="59">
        <f>IF((G13+G17+G22)&lt;&gt;0,"NESLAGANJE ZBROJA",(G13+G17+G22))</f>
        <v>0</v>
      </c>
      <c r="H24" s="59">
        <f>IF((H13+H17+H22)&lt;&gt;0,"NESLAGANJE ZBROJA",(H13+H17+H22))</f>
        <v>0</v>
      </c>
    </row>
    <row r="25" spans="1:5" s="44" customFormat="1" ht="18" customHeight="1">
      <c r="A25" s="61"/>
      <c r="B25" s="51"/>
      <c r="C25" s="51"/>
      <c r="D25" s="51"/>
      <c r="E25" s="51"/>
    </row>
    <row r="26" spans="1:8" ht="42" customHeight="1">
      <c r="A26" s="131" t="s">
        <v>50</v>
      </c>
      <c r="B26" s="132"/>
      <c r="C26" s="132"/>
      <c r="D26" s="132"/>
      <c r="E26" s="132"/>
      <c r="F26" s="132"/>
      <c r="G26" s="132"/>
      <c r="H26" s="132"/>
    </row>
    <row r="27" ht="12.75">
      <c r="E27" s="80"/>
    </row>
    <row r="31" spans="6:8" ht="12.75">
      <c r="F31" s="39"/>
      <c r="G31" s="39"/>
      <c r="H31" s="39"/>
    </row>
    <row r="32" spans="6:8" ht="12.75">
      <c r="F32" s="39"/>
      <c r="G32" s="39"/>
      <c r="H32" s="39"/>
    </row>
    <row r="33" spans="5:8" ht="12.75">
      <c r="E33" s="81"/>
      <c r="F33" s="41"/>
      <c r="G33" s="41"/>
      <c r="H33" s="41"/>
    </row>
    <row r="34" spans="5:8" ht="12.75">
      <c r="E34" s="81"/>
      <c r="F34" s="39"/>
      <c r="G34" s="39"/>
      <c r="H34" s="39"/>
    </row>
    <row r="35" spans="5:8" ht="12.75">
      <c r="E35" s="81"/>
      <c r="F35" s="39"/>
      <c r="G35" s="39"/>
      <c r="H35" s="39"/>
    </row>
    <row r="36" spans="5:8" ht="12.75">
      <c r="E36" s="81"/>
      <c r="F36" s="39"/>
      <c r="G36" s="39"/>
      <c r="H36" s="39"/>
    </row>
    <row r="37" spans="5:8" ht="12.75">
      <c r="E37" s="81"/>
      <c r="F37" s="39"/>
      <c r="G37" s="39"/>
      <c r="H37" s="39"/>
    </row>
    <row r="38" ht="12.75">
      <c r="E38" s="81"/>
    </row>
    <row r="43" ht="12.75">
      <c r="F43" s="39"/>
    </row>
    <row r="44" ht="12.75">
      <c r="F44" s="39"/>
    </row>
    <row r="45" ht="12.75">
      <c r="F45" s="39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3"/>
  <sheetViews>
    <sheetView view="pageBreakPreview" zoomScale="120" zoomScaleSheetLayoutView="120" zoomScalePageLayoutView="0" workbookViewId="0" topLeftCell="A25">
      <selection activeCell="E31" sqref="E31"/>
    </sheetView>
  </sheetViews>
  <sheetFormatPr defaultColWidth="11.421875" defaultRowHeight="12.75"/>
  <cols>
    <col min="1" max="1" width="16.00390625" style="14" customWidth="1"/>
    <col min="2" max="3" width="17.57421875" style="14" customWidth="1"/>
    <col min="4" max="4" width="17.57421875" style="45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10" t="s">
        <v>7</v>
      </c>
      <c r="B1" s="110"/>
      <c r="C1" s="110"/>
      <c r="D1" s="110"/>
      <c r="E1" s="110"/>
      <c r="F1" s="110"/>
      <c r="G1" s="110"/>
      <c r="H1" s="110"/>
    </row>
    <row r="2" spans="1:8" s="1" customFormat="1" ht="13.5" thickBot="1">
      <c r="A2" s="10"/>
      <c r="H2" s="11" t="s">
        <v>8</v>
      </c>
    </row>
    <row r="3" spans="1:8" s="1" customFormat="1" ht="26.25" thickBot="1">
      <c r="A3" s="67" t="s">
        <v>9</v>
      </c>
      <c r="B3" s="137" t="s">
        <v>45</v>
      </c>
      <c r="C3" s="138"/>
      <c r="D3" s="138"/>
      <c r="E3" s="138"/>
      <c r="F3" s="138"/>
      <c r="G3" s="138"/>
      <c r="H3" s="139"/>
    </row>
    <row r="4" spans="1:8" s="1" customFormat="1" ht="89.25">
      <c r="A4" s="94" t="s">
        <v>10</v>
      </c>
      <c r="B4" s="95" t="s">
        <v>11</v>
      </c>
      <c r="C4" s="96" t="s">
        <v>12</v>
      </c>
      <c r="D4" s="96" t="s">
        <v>13</v>
      </c>
      <c r="E4" s="96" t="s">
        <v>14</v>
      </c>
      <c r="F4" s="96" t="s">
        <v>15</v>
      </c>
      <c r="G4" s="96" t="s">
        <v>44</v>
      </c>
      <c r="H4" s="97" t="s">
        <v>17</v>
      </c>
    </row>
    <row r="5" spans="1:8" s="1" customFormat="1" ht="35.25">
      <c r="A5" s="102" t="s">
        <v>85</v>
      </c>
      <c r="B5" s="103"/>
      <c r="C5" s="104"/>
      <c r="D5" s="105"/>
      <c r="E5" s="93">
        <v>4309974</v>
      </c>
      <c r="F5" s="103"/>
      <c r="G5" s="103"/>
      <c r="H5" s="103"/>
    </row>
    <row r="6" spans="1:8" s="1" customFormat="1" ht="36.75">
      <c r="A6" s="102" t="s">
        <v>86</v>
      </c>
      <c r="B6" s="103"/>
      <c r="C6" s="104"/>
      <c r="D6" s="105"/>
      <c r="E6" s="93"/>
      <c r="F6" s="103"/>
      <c r="G6" s="103"/>
      <c r="H6" s="103"/>
    </row>
    <row r="7" spans="1:8" s="1" customFormat="1" ht="24.75">
      <c r="A7" s="102" t="s">
        <v>87</v>
      </c>
      <c r="B7" s="104"/>
      <c r="C7" s="104">
        <v>36000</v>
      </c>
      <c r="D7" s="104"/>
      <c r="E7" s="104"/>
      <c r="F7" s="104"/>
      <c r="G7" s="104"/>
      <c r="H7" s="104"/>
    </row>
    <row r="8" spans="1:8" s="1" customFormat="1" ht="12.75">
      <c r="A8" s="102" t="s">
        <v>88</v>
      </c>
      <c r="B8" s="104"/>
      <c r="C8" s="104"/>
      <c r="D8" s="104"/>
      <c r="E8" s="104"/>
      <c r="F8" s="104">
        <v>16000</v>
      </c>
      <c r="G8" s="104"/>
      <c r="H8" s="104"/>
    </row>
    <row r="9" spans="1:8" s="1" customFormat="1" ht="24">
      <c r="A9" s="102" t="s">
        <v>89</v>
      </c>
      <c r="B9" s="91">
        <v>766704</v>
      </c>
      <c r="C9" s="104"/>
      <c r="D9" s="104"/>
      <c r="E9" s="104"/>
      <c r="F9" s="104"/>
      <c r="G9" s="104"/>
      <c r="H9" s="104"/>
    </row>
    <row r="10" spans="1:8" s="1" customFormat="1" ht="38.25">
      <c r="A10" s="102" t="s">
        <v>107</v>
      </c>
      <c r="B10" s="104"/>
      <c r="C10" s="104"/>
      <c r="D10" s="104">
        <v>24000</v>
      </c>
      <c r="E10" s="104"/>
      <c r="F10" s="104"/>
      <c r="G10" s="104"/>
      <c r="H10" s="104"/>
    </row>
    <row r="11" spans="1:8" s="1" customFormat="1" ht="12.75">
      <c r="A11" s="102" t="s">
        <v>84</v>
      </c>
      <c r="B11" s="104"/>
      <c r="C11" s="104">
        <v>2000</v>
      </c>
      <c r="D11" s="104"/>
      <c r="E11" s="104">
        <v>10000</v>
      </c>
      <c r="F11" s="104"/>
      <c r="G11" s="104"/>
      <c r="H11" s="104"/>
    </row>
    <row r="12" spans="1:8" s="1" customFormat="1" ht="12.75">
      <c r="A12" s="102"/>
      <c r="B12" s="104"/>
      <c r="C12" s="104"/>
      <c r="D12" s="104"/>
      <c r="E12" s="104"/>
      <c r="F12" s="104"/>
      <c r="G12" s="104"/>
      <c r="H12" s="104"/>
    </row>
    <row r="13" spans="1:8" s="1" customFormat="1" ht="30" customHeight="1" thickBot="1">
      <c r="A13" s="98" t="s">
        <v>18</v>
      </c>
      <c r="B13" s="99">
        <f>+B9</f>
        <v>766704</v>
      </c>
      <c r="C13" s="99">
        <f>+C7</f>
        <v>36000</v>
      </c>
      <c r="D13" s="99">
        <f>+D10</f>
        <v>24000</v>
      </c>
      <c r="E13" s="100">
        <f>SUM(E5+E6)</f>
        <v>4309974</v>
      </c>
      <c r="F13" s="100">
        <f>+F8</f>
        <v>16000</v>
      </c>
      <c r="G13" s="99">
        <v>0</v>
      </c>
      <c r="H13" s="101">
        <v>0</v>
      </c>
    </row>
    <row r="14" spans="1:8" s="1" customFormat="1" ht="28.5" customHeight="1" thickBot="1">
      <c r="A14" s="12" t="s">
        <v>46</v>
      </c>
      <c r="B14" s="134">
        <f>B13+C13+D13+E13+F13+G13+H13</f>
        <v>5152678</v>
      </c>
      <c r="C14" s="135"/>
      <c r="D14" s="135"/>
      <c r="E14" s="135"/>
      <c r="F14" s="135"/>
      <c r="G14" s="135"/>
      <c r="H14" s="136"/>
    </row>
    <row r="15" spans="1:8" ht="13.5" thickBot="1">
      <c r="A15" s="7"/>
      <c r="B15" s="7"/>
      <c r="C15" s="7"/>
      <c r="D15" s="8"/>
      <c r="E15" s="13"/>
      <c r="H15" s="11"/>
    </row>
    <row r="16" spans="1:8" ht="24" customHeight="1" thickBot="1">
      <c r="A16" s="68" t="s">
        <v>9</v>
      </c>
      <c r="B16" s="137" t="s">
        <v>105</v>
      </c>
      <c r="C16" s="138"/>
      <c r="D16" s="138"/>
      <c r="E16" s="138"/>
      <c r="F16" s="138"/>
      <c r="G16" s="138"/>
      <c r="H16" s="139"/>
    </row>
    <row r="17" spans="1:8" ht="89.25">
      <c r="A17" s="106" t="s">
        <v>10</v>
      </c>
      <c r="B17" s="95" t="s">
        <v>11</v>
      </c>
      <c r="C17" s="96" t="s">
        <v>12</v>
      </c>
      <c r="D17" s="96" t="s">
        <v>13</v>
      </c>
      <c r="E17" s="96" t="s">
        <v>14</v>
      </c>
      <c r="F17" s="96" t="s">
        <v>15</v>
      </c>
      <c r="G17" s="96" t="s">
        <v>44</v>
      </c>
      <c r="H17" s="97" t="s">
        <v>17</v>
      </c>
    </row>
    <row r="18" spans="1:8" ht="12.75">
      <c r="A18" s="102" t="s">
        <v>91</v>
      </c>
      <c r="B18" s="103"/>
      <c r="C18" s="104"/>
      <c r="D18" s="105"/>
      <c r="E18" s="107">
        <v>4309974</v>
      </c>
      <c r="F18" s="103"/>
      <c r="G18" s="103"/>
      <c r="H18" s="103"/>
    </row>
    <row r="19" spans="1:8" ht="24">
      <c r="A19" s="102" t="s">
        <v>90</v>
      </c>
      <c r="B19" s="104"/>
      <c r="C19" s="104">
        <v>36000</v>
      </c>
      <c r="D19" s="104"/>
      <c r="E19" s="104"/>
      <c r="F19" s="104"/>
      <c r="G19" s="104"/>
      <c r="H19" s="104"/>
    </row>
    <row r="20" spans="1:8" ht="12.75">
      <c r="A20" s="102" t="s">
        <v>92</v>
      </c>
      <c r="B20" s="104"/>
      <c r="C20" s="104"/>
      <c r="D20" s="104"/>
      <c r="E20" s="104"/>
      <c r="F20" s="104">
        <v>16000</v>
      </c>
      <c r="G20" s="104"/>
      <c r="H20" s="104"/>
    </row>
    <row r="21" spans="1:8" ht="24">
      <c r="A21" s="102" t="s">
        <v>89</v>
      </c>
      <c r="B21" s="104">
        <v>766704</v>
      </c>
      <c r="C21" s="104"/>
      <c r="D21" s="104"/>
      <c r="E21" s="104"/>
      <c r="F21" s="104"/>
      <c r="G21" s="104"/>
      <c r="H21" s="104"/>
    </row>
    <row r="22" spans="1:8" ht="38.25">
      <c r="A22" s="102" t="s">
        <v>107</v>
      </c>
      <c r="B22" s="104"/>
      <c r="C22" s="104"/>
      <c r="D22" s="104">
        <v>24000</v>
      </c>
      <c r="E22" s="104"/>
      <c r="F22" s="104"/>
      <c r="G22" s="104"/>
      <c r="H22" s="104"/>
    </row>
    <row r="23" spans="1:8" ht="12.75">
      <c r="A23" s="102" t="s">
        <v>93</v>
      </c>
      <c r="B23" s="104"/>
      <c r="C23" s="104">
        <v>2000</v>
      </c>
      <c r="D23" s="104"/>
      <c r="E23" s="104"/>
      <c r="F23" s="104"/>
      <c r="G23" s="104"/>
      <c r="H23" s="104"/>
    </row>
    <row r="24" spans="1:8" ht="12.75">
      <c r="A24" s="102"/>
      <c r="B24" s="104"/>
      <c r="C24" s="104"/>
      <c r="D24" s="104"/>
      <c r="E24" s="104"/>
      <c r="F24" s="104"/>
      <c r="G24" s="104"/>
      <c r="H24" s="104"/>
    </row>
    <row r="25" spans="1:8" s="1" customFormat="1" ht="30" customHeight="1" thickBot="1">
      <c r="A25" s="98" t="s">
        <v>18</v>
      </c>
      <c r="B25" s="99">
        <f>+B21</f>
        <v>766704</v>
      </c>
      <c r="C25" s="99">
        <f>+C19</f>
        <v>36000</v>
      </c>
      <c r="D25" s="99">
        <f>+D22</f>
        <v>24000</v>
      </c>
      <c r="E25" s="99">
        <f>+E18</f>
        <v>4309974</v>
      </c>
      <c r="F25" s="99">
        <f>+F20</f>
        <v>16000</v>
      </c>
      <c r="G25" s="99">
        <v>0</v>
      </c>
      <c r="H25" s="101">
        <v>0</v>
      </c>
    </row>
    <row r="26" spans="1:8" s="1" customFormat="1" ht="28.5" customHeight="1" thickBot="1">
      <c r="A26" s="12" t="s">
        <v>106</v>
      </c>
      <c r="B26" s="134">
        <f>B25+C25+D25+E25+F25+G25+H25</f>
        <v>5152678</v>
      </c>
      <c r="C26" s="135"/>
      <c r="D26" s="135"/>
      <c r="E26" s="135"/>
      <c r="F26" s="135"/>
      <c r="G26" s="135"/>
      <c r="H26" s="136"/>
    </row>
    <row r="27" spans="4:5" ht="13.5" thickBot="1">
      <c r="D27" s="15"/>
      <c r="E27" s="16"/>
    </row>
    <row r="28" spans="1:8" ht="26.25" thickBot="1">
      <c r="A28" s="68" t="s">
        <v>9</v>
      </c>
      <c r="B28" s="137" t="s">
        <v>114</v>
      </c>
      <c r="C28" s="138"/>
      <c r="D28" s="138"/>
      <c r="E28" s="138"/>
      <c r="F28" s="138"/>
      <c r="G28" s="138"/>
      <c r="H28" s="139"/>
    </row>
    <row r="29" spans="1:8" ht="89.25">
      <c r="A29" s="106" t="s">
        <v>10</v>
      </c>
      <c r="B29" s="95" t="s">
        <v>11</v>
      </c>
      <c r="C29" s="96" t="s">
        <v>12</v>
      </c>
      <c r="D29" s="96" t="s">
        <v>13</v>
      </c>
      <c r="E29" s="96" t="s">
        <v>14</v>
      </c>
      <c r="F29" s="96" t="s">
        <v>15</v>
      </c>
      <c r="G29" s="96" t="s">
        <v>44</v>
      </c>
      <c r="H29" s="97" t="s">
        <v>17</v>
      </c>
    </row>
    <row r="30" spans="1:8" ht="12.75">
      <c r="A30" s="102" t="s">
        <v>94</v>
      </c>
      <c r="B30" s="103"/>
      <c r="C30" s="104"/>
      <c r="D30" s="105"/>
      <c r="E30" s="103">
        <v>4309974</v>
      </c>
      <c r="F30" s="103"/>
      <c r="G30" s="103"/>
      <c r="H30" s="103"/>
    </row>
    <row r="31" spans="1:8" ht="24">
      <c r="A31" s="102" t="s">
        <v>90</v>
      </c>
      <c r="B31" s="104"/>
      <c r="C31" s="104">
        <v>36000</v>
      </c>
      <c r="D31" s="104"/>
      <c r="E31" s="104"/>
      <c r="F31" s="104"/>
      <c r="G31" s="104"/>
      <c r="H31" s="104"/>
    </row>
    <row r="32" spans="1:8" ht="12.75">
      <c r="A32" s="102" t="s">
        <v>95</v>
      </c>
      <c r="B32" s="104"/>
      <c r="C32" s="104"/>
      <c r="D32" s="104"/>
      <c r="E32" s="104"/>
      <c r="F32" s="104">
        <v>16000</v>
      </c>
      <c r="G32" s="104"/>
      <c r="H32" s="104"/>
    </row>
    <row r="33" spans="1:8" ht="24">
      <c r="A33" s="102" t="s">
        <v>89</v>
      </c>
      <c r="B33" s="104">
        <v>766704</v>
      </c>
      <c r="C33" s="104"/>
      <c r="D33" s="104"/>
      <c r="E33" s="104"/>
      <c r="F33" s="104"/>
      <c r="G33" s="104"/>
      <c r="H33" s="104"/>
    </row>
    <row r="34" spans="1:8" ht="38.25">
      <c r="A34" s="102" t="s">
        <v>107</v>
      </c>
      <c r="B34" s="104"/>
      <c r="C34" s="104"/>
      <c r="D34" s="104">
        <v>24000</v>
      </c>
      <c r="E34" s="104"/>
      <c r="F34" s="104"/>
      <c r="G34" s="104"/>
      <c r="H34" s="104"/>
    </row>
    <row r="35" spans="1:8" ht="13.5" customHeight="1">
      <c r="A35" s="102" t="s">
        <v>93</v>
      </c>
      <c r="B35" s="104"/>
      <c r="C35" s="104">
        <v>2000</v>
      </c>
      <c r="D35" s="104"/>
      <c r="E35" s="104"/>
      <c r="F35" s="104"/>
      <c r="G35" s="104"/>
      <c r="H35" s="104"/>
    </row>
    <row r="36" spans="1:8" ht="13.5" customHeight="1">
      <c r="A36" s="102"/>
      <c r="B36" s="104"/>
      <c r="C36" s="104"/>
      <c r="D36" s="104"/>
      <c r="E36" s="104"/>
      <c r="F36" s="104"/>
      <c r="G36" s="104"/>
      <c r="H36" s="104"/>
    </row>
    <row r="37" spans="1:8" s="1" customFormat="1" ht="30" customHeight="1" thickBot="1">
      <c r="A37" s="98" t="s">
        <v>18</v>
      </c>
      <c r="B37" s="99">
        <f>+B33</f>
        <v>766704</v>
      </c>
      <c r="C37" s="99">
        <f>+C31</f>
        <v>36000</v>
      </c>
      <c r="D37" s="99">
        <f>+D34</f>
        <v>24000</v>
      </c>
      <c r="E37" s="99">
        <f>+E30</f>
        <v>4309974</v>
      </c>
      <c r="F37" s="99">
        <f>+F32</f>
        <v>16000</v>
      </c>
      <c r="G37" s="99">
        <v>0</v>
      </c>
      <c r="H37" s="101">
        <v>0</v>
      </c>
    </row>
    <row r="38" spans="1:8" s="1" customFormat="1" ht="28.5" customHeight="1" thickBot="1">
      <c r="A38" s="12" t="s">
        <v>115</v>
      </c>
      <c r="B38" s="134">
        <f>B37+C37+D37+E37+F37+G37+H37</f>
        <v>5152678</v>
      </c>
      <c r="C38" s="135"/>
      <c r="D38" s="135"/>
      <c r="E38" s="135"/>
      <c r="F38" s="135"/>
      <c r="G38" s="135"/>
      <c r="H38" s="136"/>
    </row>
    <row r="39" spans="3:5" ht="13.5" customHeight="1">
      <c r="C39" s="17"/>
      <c r="D39" s="15"/>
      <c r="E39" s="18"/>
    </row>
    <row r="40" spans="3:5" ht="13.5" customHeight="1">
      <c r="C40" s="17"/>
      <c r="D40" s="19"/>
      <c r="E40" s="20"/>
    </row>
    <row r="41" spans="4:5" ht="13.5" customHeight="1">
      <c r="D41" s="21"/>
      <c r="E41" s="22"/>
    </row>
    <row r="42" spans="4:5" ht="13.5" customHeight="1">
      <c r="D42" s="23"/>
      <c r="E42" s="24"/>
    </row>
    <row r="43" spans="4:5" ht="13.5" customHeight="1">
      <c r="D43" s="15"/>
      <c r="E43" s="16"/>
    </row>
    <row r="44" spans="3:5" ht="28.5" customHeight="1">
      <c r="C44" s="17"/>
      <c r="D44" s="15"/>
      <c r="E44" s="25"/>
    </row>
    <row r="45" spans="3:5" ht="13.5" customHeight="1">
      <c r="C45" s="17"/>
      <c r="D45" s="15"/>
      <c r="E45" s="20"/>
    </row>
    <row r="46" spans="4:5" ht="13.5" customHeight="1">
      <c r="D46" s="15"/>
      <c r="E46" s="16"/>
    </row>
    <row r="47" spans="4:5" ht="13.5" customHeight="1">
      <c r="D47" s="15"/>
      <c r="E47" s="24"/>
    </row>
    <row r="48" spans="4:5" ht="13.5" customHeight="1">
      <c r="D48" s="15"/>
      <c r="E48" s="16"/>
    </row>
    <row r="49" spans="4:5" ht="22.5" customHeight="1">
      <c r="D49" s="15"/>
      <c r="E49" s="26"/>
    </row>
    <row r="50" spans="4:5" ht="13.5" customHeight="1">
      <c r="D50" s="21"/>
      <c r="E50" s="22"/>
    </row>
    <row r="51" spans="2:5" ht="13.5" customHeight="1">
      <c r="B51" s="17"/>
      <c r="D51" s="21"/>
      <c r="E51" s="27"/>
    </row>
    <row r="52" spans="3:5" ht="13.5" customHeight="1">
      <c r="C52" s="17"/>
      <c r="D52" s="21"/>
      <c r="E52" s="28"/>
    </row>
    <row r="53" spans="3:5" ht="13.5" customHeight="1">
      <c r="C53" s="17"/>
      <c r="D53" s="23"/>
      <c r="E53" s="20"/>
    </row>
    <row r="54" spans="4:5" ht="13.5" customHeight="1">
      <c r="D54" s="15"/>
      <c r="E54" s="16"/>
    </row>
    <row r="55" spans="2:5" ht="13.5" customHeight="1">
      <c r="B55" s="17"/>
      <c r="D55" s="15"/>
      <c r="E55" s="18"/>
    </row>
    <row r="56" spans="3:5" ht="13.5" customHeight="1">
      <c r="C56" s="17"/>
      <c r="D56" s="15"/>
      <c r="E56" s="27"/>
    </row>
    <row r="57" spans="3:5" ht="13.5" customHeight="1">
      <c r="C57" s="17"/>
      <c r="D57" s="23"/>
      <c r="E57" s="20"/>
    </row>
    <row r="58" spans="4:5" ht="13.5" customHeight="1">
      <c r="D58" s="21"/>
      <c r="E58" s="16"/>
    </row>
    <row r="59" spans="3:5" ht="13.5" customHeight="1">
      <c r="C59" s="17"/>
      <c r="D59" s="21"/>
      <c r="E59" s="27"/>
    </row>
    <row r="60" spans="4:5" ht="22.5" customHeight="1">
      <c r="D60" s="23"/>
      <c r="E60" s="26"/>
    </row>
    <row r="61" spans="4:5" ht="13.5" customHeight="1">
      <c r="D61" s="15"/>
      <c r="E61" s="16"/>
    </row>
    <row r="62" spans="4:5" ht="13.5" customHeight="1">
      <c r="D62" s="23"/>
      <c r="E62" s="20"/>
    </row>
    <row r="63" spans="4:5" ht="13.5" customHeight="1">
      <c r="D63" s="15"/>
      <c r="E63" s="16"/>
    </row>
    <row r="64" spans="4:5" ht="13.5" customHeight="1">
      <c r="D64" s="15"/>
      <c r="E64" s="16"/>
    </row>
    <row r="65" spans="1:5" ht="13.5" customHeight="1">
      <c r="A65" s="17"/>
      <c r="D65" s="29"/>
      <c r="E65" s="27"/>
    </row>
    <row r="66" spans="2:5" ht="13.5" customHeight="1">
      <c r="B66" s="17"/>
      <c r="C66" s="17"/>
      <c r="D66" s="30"/>
      <c r="E66" s="27"/>
    </row>
    <row r="67" spans="2:5" ht="13.5" customHeight="1">
      <c r="B67" s="17"/>
      <c r="C67" s="17"/>
      <c r="D67" s="30"/>
      <c r="E67" s="18"/>
    </row>
    <row r="68" spans="2:5" ht="13.5" customHeight="1">
      <c r="B68" s="17"/>
      <c r="C68" s="17"/>
      <c r="D68" s="23"/>
      <c r="E68" s="24"/>
    </row>
    <row r="69" spans="4:5" ht="12.75">
      <c r="D69" s="15"/>
      <c r="E69" s="16"/>
    </row>
    <row r="70" spans="2:5" ht="12.75">
      <c r="B70" s="17"/>
      <c r="D70" s="15"/>
      <c r="E70" s="27"/>
    </row>
    <row r="71" spans="3:5" ht="12.75">
      <c r="C71" s="17"/>
      <c r="D71" s="15"/>
      <c r="E71" s="18"/>
    </row>
    <row r="72" spans="3:5" ht="12.75">
      <c r="C72" s="17"/>
      <c r="D72" s="23"/>
      <c r="E72" s="20"/>
    </row>
    <row r="73" spans="4:5" ht="12.75">
      <c r="D73" s="15"/>
      <c r="E73" s="16"/>
    </row>
    <row r="74" spans="4:5" ht="12.75">
      <c r="D74" s="15"/>
      <c r="E74" s="16"/>
    </row>
    <row r="75" spans="4:5" ht="12.75">
      <c r="D75" s="31"/>
      <c r="E75" s="32"/>
    </row>
    <row r="76" spans="4:5" ht="12.75">
      <c r="D76" s="15"/>
      <c r="E76" s="16"/>
    </row>
    <row r="77" spans="4:5" ht="12.75">
      <c r="D77" s="15"/>
      <c r="E77" s="16"/>
    </row>
    <row r="78" spans="4:5" ht="12.75">
      <c r="D78" s="15"/>
      <c r="E78" s="16"/>
    </row>
    <row r="79" spans="4:5" ht="12.75">
      <c r="D79" s="23"/>
      <c r="E79" s="20"/>
    </row>
    <row r="80" spans="4:5" ht="12.75">
      <c r="D80" s="15"/>
      <c r="E80" s="16"/>
    </row>
    <row r="81" spans="4:5" ht="12.75">
      <c r="D81" s="23"/>
      <c r="E81" s="20"/>
    </row>
    <row r="82" spans="4:5" ht="12.75">
      <c r="D82" s="15"/>
      <c r="E82" s="16"/>
    </row>
    <row r="83" spans="4:5" ht="12.75">
      <c r="D83" s="15"/>
      <c r="E83" s="16"/>
    </row>
    <row r="84" spans="4:5" ht="12.75">
      <c r="D84" s="15"/>
      <c r="E84" s="16"/>
    </row>
    <row r="85" spans="4:5" ht="12.75">
      <c r="D85" s="15"/>
      <c r="E85" s="16"/>
    </row>
    <row r="86" spans="1:5" ht="28.5" customHeight="1">
      <c r="A86" s="33"/>
      <c r="B86" s="33"/>
      <c r="C86" s="33"/>
      <c r="D86" s="34"/>
      <c r="E86" s="35"/>
    </row>
    <row r="87" spans="3:5" ht="12.75">
      <c r="C87" s="17"/>
      <c r="D87" s="15"/>
      <c r="E87" s="18"/>
    </row>
    <row r="88" spans="4:5" ht="12.75">
      <c r="D88" s="36"/>
      <c r="E88" s="37"/>
    </row>
    <row r="89" spans="4:5" ht="12.75">
      <c r="D89" s="15"/>
      <c r="E89" s="16"/>
    </row>
    <row r="90" spans="4:5" ht="12.75">
      <c r="D90" s="31"/>
      <c r="E90" s="32"/>
    </row>
    <row r="91" spans="4:5" ht="12.75">
      <c r="D91" s="31"/>
      <c r="E91" s="32"/>
    </row>
    <row r="92" spans="4:5" ht="12.75">
      <c r="D92" s="15"/>
      <c r="E92" s="16"/>
    </row>
    <row r="93" spans="4:5" ht="12.75">
      <c r="D93" s="23"/>
      <c r="E93" s="20"/>
    </row>
    <row r="94" spans="4:5" ht="12.75">
      <c r="D94" s="15"/>
      <c r="E94" s="16"/>
    </row>
    <row r="95" spans="4:5" ht="12.75">
      <c r="D95" s="15"/>
      <c r="E95" s="16"/>
    </row>
    <row r="96" spans="4:5" ht="12.75">
      <c r="D96" s="23"/>
      <c r="E96" s="20"/>
    </row>
    <row r="97" spans="4:5" ht="12.75">
      <c r="D97" s="15"/>
      <c r="E97" s="16"/>
    </row>
    <row r="98" spans="4:5" ht="12.75">
      <c r="D98" s="31"/>
      <c r="E98" s="32"/>
    </row>
    <row r="99" spans="4:5" ht="12.75">
      <c r="D99" s="23"/>
      <c r="E99" s="37"/>
    </row>
    <row r="100" spans="4:5" ht="12.75">
      <c r="D100" s="21"/>
      <c r="E100" s="32"/>
    </row>
    <row r="101" spans="4:5" ht="12.75">
      <c r="D101" s="23"/>
      <c r="E101" s="20"/>
    </row>
    <row r="102" spans="4:5" ht="12.75">
      <c r="D102" s="15"/>
      <c r="E102" s="16"/>
    </row>
    <row r="103" spans="3:5" ht="12.75">
      <c r="C103" s="17"/>
      <c r="D103" s="15"/>
      <c r="E103" s="18"/>
    </row>
    <row r="104" spans="4:5" ht="12.75">
      <c r="D104" s="21"/>
      <c r="E104" s="20"/>
    </row>
    <row r="105" spans="4:5" ht="12.75">
      <c r="D105" s="21"/>
      <c r="E105" s="32"/>
    </row>
    <row r="106" spans="3:5" ht="12.75">
      <c r="C106" s="17"/>
      <c r="D106" s="21"/>
      <c r="E106" s="38"/>
    </row>
    <row r="107" spans="3:5" ht="12.75">
      <c r="C107" s="17"/>
      <c r="D107" s="23"/>
      <c r="E107" s="24"/>
    </row>
    <row r="108" spans="4:5" ht="12.75">
      <c r="D108" s="15"/>
      <c r="E108" s="16"/>
    </row>
    <row r="109" spans="4:5" ht="12.75">
      <c r="D109" s="36"/>
      <c r="E109" s="39"/>
    </row>
    <row r="110" spans="4:5" ht="11.25" customHeight="1">
      <c r="D110" s="31"/>
      <c r="E110" s="32"/>
    </row>
    <row r="111" spans="2:5" ht="24" customHeight="1">
      <c r="B111" s="17"/>
      <c r="D111" s="31"/>
      <c r="E111" s="40"/>
    </row>
    <row r="112" spans="3:5" ht="15" customHeight="1">
      <c r="C112" s="17"/>
      <c r="D112" s="31"/>
      <c r="E112" s="40"/>
    </row>
    <row r="113" spans="4:5" ht="11.25" customHeight="1">
      <c r="D113" s="36"/>
      <c r="E113" s="37"/>
    </row>
    <row r="114" spans="4:5" ht="12.75">
      <c r="D114" s="31"/>
      <c r="E114" s="32"/>
    </row>
    <row r="115" spans="2:5" ht="13.5" customHeight="1">
      <c r="B115" s="17"/>
      <c r="D115" s="31"/>
      <c r="E115" s="41"/>
    </row>
    <row r="116" spans="3:5" ht="12.75" customHeight="1">
      <c r="C116" s="17"/>
      <c r="D116" s="31"/>
      <c r="E116" s="18"/>
    </row>
    <row r="117" spans="3:5" ht="12.75" customHeight="1">
      <c r="C117" s="17"/>
      <c r="D117" s="23"/>
      <c r="E117" s="24"/>
    </row>
    <row r="118" spans="4:5" ht="12.75">
      <c r="D118" s="15"/>
      <c r="E118" s="16"/>
    </row>
    <row r="119" spans="3:5" ht="12.75">
      <c r="C119" s="17"/>
      <c r="D119" s="15"/>
      <c r="E119" s="38"/>
    </row>
    <row r="120" spans="4:5" ht="12.75">
      <c r="D120" s="36"/>
      <c r="E120" s="37"/>
    </row>
    <row r="121" spans="4:5" ht="12.75">
      <c r="D121" s="31"/>
      <c r="E121" s="32"/>
    </row>
    <row r="122" spans="4:5" ht="12.75">
      <c r="D122" s="15"/>
      <c r="E122" s="16"/>
    </row>
    <row r="123" spans="1:5" ht="19.5" customHeight="1">
      <c r="A123" s="42"/>
      <c r="B123" s="7"/>
      <c r="C123" s="7"/>
      <c r="D123" s="7"/>
      <c r="E123" s="27"/>
    </row>
    <row r="124" spans="1:5" ht="15" customHeight="1">
      <c r="A124" s="17"/>
      <c r="D124" s="29"/>
      <c r="E124" s="27"/>
    </row>
    <row r="125" spans="1:5" ht="12.75">
      <c r="A125" s="17"/>
      <c r="B125" s="17"/>
      <c r="D125" s="29"/>
      <c r="E125" s="18"/>
    </row>
    <row r="126" spans="3:5" ht="12.75">
      <c r="C126" s="17"/>
      <c r="D126" s="15"/>
      <c r="E126" s="27"/>
    </row>
    <row r="127" spans="4:5" ht="12.75">
      <c r="D127" s="19"/>
      <c r="E127" s="20"/>
    </row>
    <row r="128" spans="2:5" ht="12.75">
      <c r="B128" s="17"/>
      <c r="D128" s="15"/>
      <c r="E128" s="18"/>
    </row>
    <row r="129" spans="3:5" ht="12.75">
      <c r="C129" s="17"/>
      <c r="D129" s="15"/>
      <c r="E129" s="18"/>
    </row>
    <row r="130" spans="4:5" ht="12.75">
      <c r="D130" s="23"/>
      <c r="E130" s="24"/>
    </row>
    <row r="131" spans="3:5" ht="22.5" customHeight="1">
      <c r="C131" s="17"/>
      <c r="D131" s="15"/>
      <c r="E131" s="25"/>
    </row>
    <row r="132" spans="4:5" ht="12.75">
      <c r="D132" s="15"/>
      <c r="E132" s="24"/>
    </row>
    <row r="133" spans="2:5" ht="12.75">
      <c r="B133" s="17"/>
      <c r="D133" s="21"/>
      <c r="E133" s="27"/>
    </row>
    <row r="134" spans="3:5" ht="12.75">
      <c r="C134" s="17"/>
      <c r="D134" s="21"/>
      <c r="E134" s="28"/>
    </row>
    <row r="135" spans="4:5" ht="12.75">
      <c r="D135" s="23"/>
      <c r="E135" s="20"/>
    </row>
    <row r="136" spans="1:5" ht="13.5" customHeight="1">
      <c r="A136" s="17"/>
      <c r="D136" s="29"/>
      <c r="E136" s="27"/>
    </row>
    <row r="137" spans="2:5" ht="13.5" customHeight="1">
      <c r="B137" s="17"/>
      <c r="D137" s="15"/>
      <c r="E137" s="27"/>
    </row>
    <row r="138" spans="3:5" ht="13.5" customHeight="1">
      <c r="C138" s="17"/>
      <c r="D138" s="15"/>
      <c r="E138" s="18"/>
    </row>
    <row r="139" spans="3:5" ht="12.75">
      <c r="C139" s="17"/>
      <c r="D139" s="23"/>
      <c r="E139" s="20"/>
    </row>
    <row r="140" spans="3:5" ht="12.75">
      <c r="C140" s="17"/>
      <c r="D140" s="15"/>
      <c r="E140" s="18"/>
    </row>
    <row r="141" spans="4:5" ht="12.75">
      <c r="D141" s="36"/>
      <c r="E141" s="37"/>
    </row>
    <row r="142" spans="3:5" ht="12.75">
      <c r="C142" s="17"/>
      <c r="D142" s="21"/>
      <c r="E142" s="38"/>
    </row>
    <row r="143" spans="3:5" ht="12.75">
      <c r="C143" s="17"/>
      <c r="D143" s="23"/>
      <c r="E143" s="24"/>
    </row>
    <row r="144" spans="4:5" ht="12.75">
      <c r="D144" s="36"/>
      <c r="E144" s="43"/>
    </row>
    <row r="145" spans="2:5" ht="12.75">
      <c r="B145" s="17"/>
      <c r="D145" s="31"/>
      <c r="E145" s="41"/>
    </row>
    <row r="146" spans="3:5" ht="12.75">
      <c r="C146" s="17"/>
      <c r="D146" s="31"/>
      <c r="E146" s="18"/>
    </row>
    <row r="147" spans="3:5" ht="12.75">
      <c r="C147" s="17"/>
      <c r="D147" s="23"/>
      <c r="E147" s="24"/>
    </row>
    <row r="148" spans="3:5" ht="12.75">
      <c r="C148" s="17"/>
      <c r="D148" s="23"/>
      <c r="E148" s="24"/>
    </row>
    <row r="149" spans="4:5" ht="12.75">
      <c r="D149" s="15"/>
      <c r="E149" s="16"/>
    </row>
    <row r="150" spans="1:5" s="44" customFormat="1" ht="18" customHeight="1">
      <c r="A150" s="140"/>
      <c r="B150" s="141"/>
      <c r="C150" s="141"/>
      <c r="D150" s="141"/>
      <c r="E150" s="141"/>
    </row>
    <row r="151" spans="1:5" ht="28.5" customHeight="1">
      <c r="A151" s="33"/>
      <c r="B151" s="33"/>
      <c r="C151" s="33"/>
      <c r="D151" s="34"/>
      <c r="E151" s="35"/>
    </row>
    <row r="153" spans="1:5" ht="15.75">
      <c r="A153" s="46"/>
      <c r="B153" s="17"/>
      <c r="C153" s="17"/>
      <c r="D153" s="47"/>
      <c r="E153" s="6"/>
    </row>
    <row r="154" spans="1:5" ht="12.75">
      <c r="A154" s="17"/>
      <c r="B154" s="17"/>
      <c r="C154" s="17"/>
      <c r="D154" s="47"/>
      <c r="E154" s="6"/>
    </row>
    <row r="155" spans="1:5" ht="17.25" customHeight="1">
      <c r="A155" s="17"/>
      <c r="B155" s="17"/>
      <c r="C155" s="17"/>
      <c r="D155" s="47"/>
      <c r="E155" s="6"/>
    </row>
    <row r="156" spans="1:5" ht="13.5" customHeight="1">
      <c r="A156" s="17"/>
      <c r="B156" s="17"/>
      <c r="C156" s="17"/>
      <c r="D156" s="47"/>
      <c r="E156" s="6"/>
    </row>
    <row r="157" spans="1:5" ht="12.75">
      <c r="A157" s="17"/>
      <c r="B157" s="17"/>
      <c r="C157" s="17"/>
      <c r="D157" s="47"/>
      <c r="E157" s="6"/>
    </row>
    <row r="158" spans="1:3" ht="12.75">
      <c r="A158" s="17"/>
      <c r="B158" s="17"/>
      <c r="C158" s="17"/>
    </row>
    <row r="159" spans="1:5" ht="12.75">
      <c r="A159" s="17"/>
      <c r="B159" s="17"/>
      <c r="C159" s="17"/>
      <c r="D159" s="47"/>
      <c r="E159" s="6"/>
    </row>
    <row r="160" spans="1:5" ht="12.75">
      <c r="A160" s="17"/>
      <c r="B160" s="17"/>
      <c r="C160" s="17"/>
      <c r="D160" s="47"/>
      <c r="E160" s="48"/>
    </row>
    <row r="161" spans="1:5" ht="12.75">
      <c r="A161" s="17"/>
      <c r="B161" s="17"/>
      <c r="C161" s="17"/>
      <c r="D161" s="47"/>
      <c r="E161" s="6"/>
    </row>
    <row r="162" spans="1:5" ht="22.5" customHeight="1">
      <c r="A162" s="17"/>
      <c r="B162" s="17"/>
      <c r="C162" s="17"/>
      <c r="D162" s="47"/>
      <c r="E162" s="25"/>
    </row>
    <row r="163" spans="4:5" ht="22.5" customHeight="1">
      <c r="D163" s="23"/>
      <c r="E163" s="26"/>
    </row>
  </sheetData>
  <sheetProtection/>
  <mergeCells count="8">
    <mergeCell ref="A1:H1"/>
    <mergeCell ref="B14:H14"/>
    <mergeCell ref="B16:H16"/>
    <mergeCell ref="B26:H26"/>
    <mergeCell ref="B28:H28"/>
    <mergeCell ref="A150:E150"/>
    <mergeCell ref="B3:H3"/>
    <mergeCell ref="B38:H38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4" max="8" man="1"/>
    <brk id="84" max="9" man="1"/>
    <brk id="14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1"/>
  <sheetViews>
    <sheetView zoomScalePageLayoutView="0" workbookViewId="0" topLeftCell="A94">
      <selection activeCell="B127" sqref="B127"/>
    </sheetView>
  </sheetViews>
  <sheetFormatPr defaultColWidth="11.421875" defaultRowHeight="12.75"/>
  <cols>
    <col min="1" max="1" width="11.421875" style="64" bestFit="1" customWidth="1"/>
    <col min="2" max="2" width="34.421875" style="65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0.7109375" style="2" customWidth="1"/>
    <col min="7" max="7" width="13.7109375" style="2" customWidth="1"/>
    <col min="8" max="8" width="8.8515625" style="2" customWidth="1"/>
    <col min="9" max="9" width="10.57421875" style="2" customWidth="1"/>
    <col min="10" max="10" width="10.00390625" style="2" bestFit="1" customWidth="1"/>
    <col min="11" max="12" width="12.28125" style="2" bestFit="1" customWidth="1"/>
    <col min="13" max="16384" width="11.421875" style="3" customWidth="1"/>
  </cols>
  <sheetData>
    <row r="1" spans="1:12" ht="24" customHeight="1">
      <c r="A1" s="142" t="s">
        <v>19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s="6" customFormat="1" ht="78.75">
      <c r="A2" s="4" t="s">
        <v>20</v>
      </c>
      <c r="B2" s="4" t="s">
        <v>21</v>
      </c>
      <c r="C2" s="5" t="s">
        <v>108</v>
      </c>
      <c r="D2" s="66" t="s">
        <v>52</v>
      </c>
      <c r="E2" s="66" t="s">
        <v>12</v>
      </c>
      <c r="F2" s="66" t="s">
        <v>13</v>
      </c>
      <c r="G2" s="82" t="s">
        <v>14</v>
      </c>
      <c r="H2" s="66" t="s">
        <v>22</v>
      </c>
      <c r="I2" s="66" t="s">
        <v>16</v>
      </c>
      <c r="J2" s="66" t="s">
        <v>17</v>
      </c>
      <c r="K2" s="5" t="s">
        <v>104</v>
      </c>
      <c r="L2" s="5" t="s">
        <v>109</v>
      </c>
    </row>
    <row r="3" spans="1:12" s="6" customFormat="1" ht="25.5">
      <c r="A3" s="85"/>
      <c r="B3" s="90" t="s">
        <v>51</v>
      </c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s="6" customFormat="1" ht="12.75">
      <c r="A4" s="85"/>
      <c r="B4" s="90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12.75">
      <c r="A5" s="85"/>
      <c r="B5" s="87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s="6" customFormat="1" ht="25.5">
      <c r="A6" s="85"/>
      <c r="B6" s="86" t="s">
        <v>53</v>
      </c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s="6" customFormat="1" ht="30.75" customHeight="1">
      <c r="A7" s="89" t="s">
        <v>42</v>
      </c>
      <c r="B7" s="86" t="s">
        <v>54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2" s="6" customFormat="1" ht="12.75">
      <c r="A8" s="85">
        <v>3</v>
      </c>
      <c r="B8" s="86" t="s">
        <v>23</v>
      </c>
      <c r="C8" s="91">
        <f aca="true" t="shared" si="0" ref="C8:J8">SUM(C9+C17+C39)</f>
        <v>4942344</v>
      </c>
      <c r="D8" s="91">
        <f t="shared" si="0"/>
        <v>583370</v>
      </c>
      <c r="E8" s="91">
        <f t="shared" si="0"/>
        <v>15000</v>
      </c>
      <c r="F8" s="91">
        <f t="shared" si="0"/>
        <v>24000</v>
      </c>
      <c r="G8" s="91">
        <f t="shared" si="0"/>
        <v>4309974</v>
      </c>
      <c r="H8" s="91">
        <f t="shared" si="0"/>
        <v>10000</v>
      </c>
      <c r="I8" s="91">
        <f t="shared" si="0"/>
        <v>0</v>
      </c>
      <c r="J8" s="91">
        <f t="shared" si="0"/>
        <v>0</v>
      </c>
      <c r="K8" s="91">
        <v>4942344</v>
      </c>
      <c r="L8" s="91">
        <v>4942344</v>
      </c>
    </row>
    <row r="9" spans="1:12" s="6" customFormat="1" ht="12.75">
      <c r="A9" s="85">
        <v>31</v>
      </c>
      <c r="B9" s="86" t="s">
        <v>24</v>
      </c>
      <c r="C9" s="91">
        <f>SUM(C10+C12+C14)</f>
        <v>4286374</v>
      </c>
      <c r="D9" s="91">
        <f aca="true" t="shared" si="1" ref="D9:J9">SUM(D10+D12+D14)</f>
        <v>0</v>
      </c>
      <c r="E9" s="91">
        <f t="shared" si="1"/>
        <v>0</v>
      </c>
      <c r="F9" s="91">
        <f t="shared" si="1"/>
        <v>0</v>
      </c>
      <c r="G9" s="91">
        <f t="shared" si="1"/>
        <v>4286374</v>
      </c>
      <c r="H9" s="91">
        <f t="shared" si="1"/>
        <v>0</v>
      </c>
      <c r="I9" s="91">
        <f t="shared" si="1"/>
        <v>0</v>
      </c>
      <c r="J9" s="91">
        <f t="shared" si="1"/>
        <v>0</v>
      </c>
      <c r="K9" s="91">
        <v>4286374</v>
      </c>
      <c r="L9" s="91">
        <v>4286374</v>
      </c>
    </row>
    <row r="10" spans="1:12" ht="12.75">
      <c r="A10" s="85">
        <v>311</v>
      </c>
      <c r="B10" s="87" t="s">
        <v>25</v>
      </c>
      <c r="C10" s="91">
        <f>SUM(C11:C11)</f>
        <v>3595600</v>
      </c>
      <c r="D10" s="91">
        <f aca="true" t="shared" si="2" ref="D10:L10">SUM(D11:D11)</f>
        <v>0</v>
      </c>
      <c r="E10" s="91">
        <f t="shared" si="2"/>
        <v>0</v>
      </c>
      <c r="F10" s="91">
        <f t="shared" si="2"/>
        <v>0</v>
      </c>
      <c r="G10" s="91">
        <f t="shared" si="2"/>
        <v>3595600</v>
      </c>
      <c r="H10" s="91">
        <f t="shared" si="2"/>
        <v>0</v>
      </c>
      <c r="I10" s="91">
        <f t="shared" si="2"/>
        <v>0</v>
      </c>
      <c r="J10" s="91">
        <f t="shared" si="2"/>
        <v>0</v>
      </c>
      <c r="K10" s="91">
        <f t="shared" si="2"/>
        <v>0</v>
      </c>
      <c r="L10" s="91">
        <f t="shared" si="2"/>
        <v>0</v>
      </c>
    </row>
    <row r="11" spans="1:12" ht="12.75">
      <c r="A11" s="88">
        <v>3111</v>
      </c>
      <c r="B11" s="87" t="s">
        <v>55</v>
      </c>
      <c r="C11" s="93">
        <v>3595600</v>
      </c>
      <c r="D11" s="93"/>
      <c r="E11" s="93"/>
      <c r="F11" s="93"/>
      <c r="G11" s="93">
        <v>3595600</v>
      </c>
      <c r="H11" s="93">
        <v>0</v>
      </c>
      <c r="I11" s="93"/>
      <c r="J11" s="93"/>
      <c r="K11" s="93"/>
      <c r="L11" s="93"/>
    </row>
    <row r="12" spans="1:12" ht="12.75">
      <c r="A12" s="85">
        <v>312</v>
      </c>
      <c r="B12" s="86" t="s">
        <v>26</v>
      </c>
      <c r="C12" s="91">
        <f>SUM(C13:C13)</f>
        <v>97500</v>
      </c>
      <c r="D12" s="91">
        <f aca="true" t="shared" si="3" ref="D12:L12">SUM(D13:D13)</f>
        <v>0</v>
      </c>
      <c r="E12" s="91">
        <f t="shared" si="3"/>
        <v>0</v>
      </c>
      <c r="F12" s="91">
        <f t="shared" si="3"/>
        <v>0</v>
      </c>
      <c r="G12" s="91">
        <f t="shared" si="3"/>
        <v>97500</v>
      </c>
      <c r="H12" s="91">
        <f t="shared" si="3"/>
        <v>0</v>
      </c>
      <c r="I12" s="91">
        <f t="shared" si="3"/>
        <v>0</v>
      </c>
      <c r="J12" s="91">
        <f t="shared" si="3"/>
        <v>0</v>
      </c>
      <c r="K12" s="91">
        <f t="shared" si="3"/>
        <v>0</v>
      </c>
      <c r="L12" s="91">
        <f t="shared" si="3"/>
        <v>0</v>
      </c>
    </row>
    <row r="13" spans="1:12" ht="12.75">
      <c r="A13" s="88">
        <v>3121</v>
      </c>
      <c r="B13" s="87" t="s">
        <v>26</v>
      </c>
      <c r="C13" s="93">
        <v>97500</v>
      </c>
      <c r="D13" s="93">
        <v>0</v>
      </c>
      <c r="E13" s="93">
        <v>0</v>
      </c>
      <c r="F13" s="93">
        <v>0</v>
      </c>
      <c r="G13" s="93">
        <v>97500</v>
      </c>
      <c r="H13" s="93">
        <v>0</v>
      </c>
      <c r="I13" s="93"/>
      <c r="J13" s="93"/>
      <c r="K13" s="93"/>
      <c r="L13" s="93"/>
    </row>
    <row r="14" spans="1:12" ht="12.75">
      <c r="A14" s="85">
        <v>313</v>
      </c>
      <c r="B14" s="86" t="s">
        <v>27</v>
      </c>
      <c r="C14" s="91">
        <f aca="true" t="shared" si="4" ref="C14:L14">SUM(C15+C16)</f>
        <v>593274</v>
      </c>
      <c r="D14" s="91">
        <f t="shared" si="4"/>
        <v>0</v>
      </c>
      <c r="E14" s="91">
        <f t="shared" si="4"/>
        <v>0</v>
      </c>
      <c r="F14" s="91">
        <f t="shared" si="4"/>
        <v>0</v>
      </c>
      <c r="G14" s="91">
        <f t="shared" si="4"/>
        <v>593274</v>
      </c>
      <c r="H14" s="91">
        <f t="shared" si="4"/>
        <v>0</v>
      </c>
      <c r="I14" s="91">
        <f t="shared" si="4"/>
        <v>0</v>
      </c>
      <c r="J14" s="91">
        <f t="shared" si="4"/>
        <v>0</v>
      </c>
      <c r="K14" s="91">
        <f t="shared" si="4"/>
        <v>0</v>
      </c>
      <c r="L14" s="91">
        <f t="shared" si="4"/>
        <v>0</v>
      </c>
    </row>
    <row r="15" spans="1:12" ht="12.75">
      <c r="A15" s="88">
        <v>3132</v>
      </c>
      <c r="B15" s="87" t="s">
        <v>56</v>
      </c>
      <c r="C15" s="93">
        <v>593274</v>
      </c>
      <c r="D15" s="93">
        <v>0</v>
      </c>
      <c r="E15" s="93">
        <v>0</v>
      </c>
      <c r="F15" s="93">
        <v>0</v>
      </c>
      <c r="G15" s="93">
        <v>593274</v>
      </c>
      <c r="H15" s="93">
        <v>0</v>
      </c>
      <c r="I15" s="93"/>
      <c r="J15" s="93"/>
      <c r="K15" s="93"/>
      <c r="L15" s="93"/>
    </row>
    <row r="16" spans="1:12" ht="12.75">
      <c r="A16" s="88"/>
      <c r="B16" s="87"/>
      <c r="C16" s="93">
        <v>0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/>
      <c r="J16" s="93"/>
      <c r="K16" s="93"/>
      <c r="L16" s="93"/>
    </row>
    <row r="17" spans="1:12" s="6" customFormat="1" ht="12.75">
      <c r="A17" s="85">
        <v>32</v>
      </c>
      <c r="B17" s="86" t="s">
        <v>28</v>
      </c>
      <c r="C17" s="91">
        <f>SUM(C18+C22+C26+C35)</f>
        <v>653270</v>
      </c>
      <c r="D17" s="91">
        <f aca="true" t="shared" si="5" ref="D17:J17">SUM(D18+D22+D26+D35)</f>
        <v>580670</v>
      </c>
      <c r="E17" s="91">
        <f t="shared" si="5"/>
        <v>15000</v>
      </c>
      <c r="F17" s="91">
        <f t="shared" si="5"/>
        <v>24000</v>
      </c>
      <c r="G17" s="91">
        <f t="shared" si="5"/>
        <v>23600</v>
      </c>
      <c r="H17" s="91">
        <f t="shared" si="5"/>
        <v>10000</v>
      </c>
      <c r="I17" s="91">
        <f t="shared" si="5"/>
        <v>0</v>
      </c>
      <c r="J17" s="91">
        <f t="shared" si="5"/>
        <v>0</v>
      </c>
      <c r="K17" s="91">
        <v>653270</v>
      </c>
      <c r="L17" s="91">
        <v>653270</v>
      </c>
    </row>
    <row r="18" spans="1:12" ht="12.75">
      <c r="A18" s="85">
        <v>321</v>
      </c>
      <c r="B18" s="86" t="s">
        <v>29</v>
      </c>
      <c r="C18" s="91">
        <f>SUM(C19+C20+C21)</f>
        <v>303100</v>
      </c>
      <c r="D18" s="91">
        <f aca="true" t="shared" si="6" ref="D18:L18">SUM(D19+D20+D21)</f>
        <v>294000</v>
      </c>
      <c r="E18" s="91">
        <f t="shared" si="6"/>
        <v>1500</v>
      </c>
      <c r="F18" s="91">
        <f t="shared" si="6"/>
        <v>0</v>
      </c>
      <c r="G18" s="91">
        <f t="shared" si="6"/>
        <v>1600</v>
      </c>
      <c r="H18" s="91">
        <f t="shared" si="6"/>
        <v>6000</v>
      </c>
      <c r="I18" s="91">
        <f t="shared" si="6"/>
        <v>0</v>
      </c>
      <c r="J18" s="91">
        <f t="shared" si="6"/>
        <v>0</v>
      </c>
      <c r="K18" s="91">
        <f t="shared" si="6"/>
        <v>0</v>
      </c>
      <c r="L18" s="91">
        <f t="shared" si="6"/>
        <v>0</v>
      </c>
    </row>
    <row r="19" spans="1:12" ht="12.75">
      <c r="A19" s="88">
        <v>3211</v>
      </c>
      <c r="B19" s="87" t="s">
        <v>57</v>
      </c>
      <c r="C19" s="93">
        <v>49100</v>
      </c>
      <c r="D19" s="93">
        <v>40000</v>
      </c>
      <c r="E19" s="93">
        <v>1500</v>
      </c>
      <c r="F19" s="93">
        <v>0</v>
      </c>
      <c r="G19" s="93">
        <v>1600</v>
      </c>
      <c r="H19" s="93">
        <v>6000</v>
      </c>
      <c r="I19" s="93"/>
      <c r="J19" s="93"/>
      <c r="K19" s="93"/>
      <c r="L19" s="93"/>
    </row>
    <row r="20" spans="1:12" ht="12.75">
      <c r="A20" s="88">
        <v>3212</v>
      </c>
      <c r="B20" s="87" t="s">
        <v>58</v>
      </c>
      <c r="C20" s="93">
        <v>250000</v>
      </c>
      <c r="D20" s="93">
        <v>250000</v>
      </c>
      <c r="E20" s="93">
        <v>0</v>
      </c>
      <c r="F20" s="93">
        <v>0</v>
      </c>
      <c r="G20" s="93">
        <v>0</v>
      </c>
      <c r="H20" s="93">
        <v>0</v>
      </c>
      <c r="I20" s="93"/>
      <c r="J20" s="93"/>
      <c r="K20" s="93"/>
      <c r="L20" s="93"/>
    </row>
    <row r="21" spans="1:12" ht="12.75">
      <c r="A21" s="88">
        <v>3213</v>
      </c>
      <c r="B21" s="87" t="s">
        <v>59</v>
      </c>
      <c r="C21" s="93">
        <v>4000</v>
      </c>
      <c r="D21" s="93">
        <v>4000</v>
      </c>
      <c r="E21" s="93">
        <v>0</v>
      </c>
      <c r="F21" s="93">
        <v>0</v>
      </c>
      <c r="G21" s="93">
        <v>0</v>
      </c>
      <c r="H21" s="93">
        <v>0</v>
      </c>
      <c r="I21" s="93"/>
      <c r="J21" s="93"/>
      <c r="K21" s="93"/>
      <c r="L21" s="93"/>
    </row>
    <row r="22" spans="1:12" ht="12.75">
      <c r="A22" s="85">
        <v>322</v>
      </c>
      <c r="B22" s="86" t="s">
        <v>30</v>
      </c>
      <c r="C22" s="91">
        <f>SUM(C23+C24+C25)</f>
        <v>167500</v>
      </c>
      <c r="D22" s="91">
        <f aca="true" t="shared" si="7" ref="D22:L22">SUM(D23+D24+D25)</f>
        <v>152500</v>
      </c>
      <c r="E22" s="91">
        <f t="shared" si="7"/>
        <v>11500</v>
      </c>
      <c r="F22" s="91">
        <f t="shared" si="7"/>
        <v>0</v>
      </c>
      <c r="G22" s="91">
        <f t="shared" si="7"/>
        <v>500</v>
      </c>
      <c r="H22" s="91">
        <f t="shared" si="7"/>
        <v>3000</v>
      </c>
      <c r="I22" s="91">
        <f t="shared" si="7"/>
        <v>0</v>
      </c>
      <c r="J22" s="91">
        <f t="shared" si="7"/>
        <v>0</v>
      </c>
      <c r="K22" s="91">
        <f t="shared" si="7"/>
        <v>0</v>
      </c>
      <c r="L22" s="91">
        <f t="shared" si="7"/>
        <v>0</v>
      </c>
    </row>
    <row r="23" spans="1:12" ht="12.75">
      <c r="A23" s="88">
        <v>3221</v>
      </c>
      <c r="B23" s="87" t="s">
        <v>60</v>
      </c>
      <c r="C23" s="93">
        <v>64500</v>
      </c>
      <c r="D23" s="93">
        <v>61500</v>
      </c>
      <c r="E23" s="93">
        <v>1500</v>
      </c>
      <c r="F23" s="93">
        <v>0</v>
      </c>
      <c r="G23" s="93">
        <v>500</v>
      </c>
      <c r="H23" s="93">
        <v>1000</v>
      </c>
      <c r="I23" s="93"/>
      <c r="J23" s="93"/>
      <c r="K23" s="93"/>
      <c r="L23" s="93"/>
    </row>
    <row r="24" spans="1:12" ht="12.75">
      <c r="A24" s="88">
        <v>3223</v>
      </c>
      <c r="B24" s="87" t="s">
        <v>61</v>
      </c>
      <c r="C24" s="93">
        <v>93000</v>
      </c>
      <c r="D24" s="93">
        <v>91000</v>
      </c>
      <c r="E24" s="93">
        <v>2000</v>
      </c>
      <c r="F24" s="93">
        <v>0</v>
      </c>
      <c r="G24" s="93">
        <v>0</v>
      </c>
      <c r="H24" s="93">
        <v>0</v>
      </c>
      <c r="I24" s="93"/>
      <c r="J24" s="93"/>
      <c r="K24" s="93"/>
      <c r="L24" s="93"/>
    </row>
    <row r="25" spans="1:12" ht="12.75">
      <c r="A25" s="88">
        <v>3225</v>
      </c>
      <c r="B25" s="87" t="s">
        <v>62</v>
      </c>
      <c r="C25" s="93">
        <v>10000</v>
      </c>
      <c r="D25" s="93">
        <v>0</v>
      </c>
      <c r="E25" s="93">
        <v>8000</v>
      </c>
      <c r="F25" s="93">
        <v>0</v>
      </c>
      <c r="G25" s="93">
        <v>0</v>
      </c>
      <c r="H25" s="93">
        <v>2000</v>
      </c>
      <c r="I25" s="93"/>
      <c r="J25" s="93"/>
      <c r="K25" s="93"/>
      <c r="L25" s="93"/>
    </row>
    <row r="26" spans="1:12" ht="12.75">
      <c r="A26" s="85">
        <v>323</v>
      </c>
      <c r="B26" s="86" t="s">
        <v>31</v>
      </c>
      <c r="C26" s="91">
        <f>SUM(C27+C28+C29+C30+C31+C32+C33+C34)</f>
        <v>157620</v>
      </c>
      <c r="D26" s="91">
        <f aca="true" t="shared" si="8" ref="D26:L26">SUM(D27+D28+D29+D30+D31+D33+D34)</f>
        <v>115420</v>
      </c>
      <c r="E26" s="91">
        <f t="shared" si="8"/>
        <v>1000</v>
      </c>
      <c r="F26" s="91">
        <f t="shared" si="8"/>
        <v>20000</v>
      </c>
      <c r="G26" s="91">
        <f>SUM(G27+G28+G29+G30+G31+G32+G33+G34)</f>
        <v>21200</v>
      </c>
      <c r="H26" s="91">
        <f t="shared" si="8"/>
        <v>0</v>
      </c>
      <c r="I26" s="91">
        <f t="shared" si="8"/>
        <v>0</v>
      </c>
      <c r="J26" s="91">
        <f t="shared" si="8"/>
        <v>0</v>
      </c>
      <c r="K26" s="91">
        <f t="shared" si="8"/>
        <v>0</v>
      </c>
      <c r="L26" s="91">
        <f t="shared" si="8"/>
        <v>0</v>
      </c>
    </row>
    <row r="27" spans="1:12" ht="12.75">
      <c r="A27" s="88">
        <v>3231</v>
      </c>
      <c r="B27" s="87" t="s">
        <v>63</v>
      </c>
      <c r="C27" s="93">
        <v>53000</v>
      </c>
      <c r="D27" s="93">
        <v>13000</v>
      </c>
      <c r="E27" s="93">
        <v>0</v>
      </c>
      <c r="F27" s="93">
        <v>20000</v>
      </c>
      <c r="G27" s="93">
        <v>20000</v>
      </c>
      <c r="H27" s="93">
        <v>0</v>
      </c>
      <c r="I27" s="93"/>
      <c r="J27" s="93"/>
      <c r="K27" s="93"/>
      <c r="L27" s="93"/>
    </row>
    <row r="28" spans="1:12" ht="12.75">
      <c r="A28" s="88">
        <v>3232</v>
      </c>
      <c r="B28" s="87" t="s">
        <v>64</v>
      </c>
      <c r="C28" s="93">
        <v>21000</v>
      </c>
      <c r="D28" s="93">
        <v>21000</v>
      </c>
      <c r="E28" s="93">
        <v>0</v>
      </c>
      <c r="F28" s="93">
        <v>0</v>
      </c>
      <c r="G28" s="93">
        <v>0</v>
      </c>
      <c r="H28" s="93">
        <v>0</v>
      </c>
      <c r="I28" s="93"/>
      <c r="J28" s="93"/>
      <c r="K28" s="93"/>
      <c r="L28" s="93"/>
    </row>
    <row r="29" spans="1:12" ht="12.75">
      <c r="A29" s="88">
        <v>3233</v>
      </c>
      <c r="B29" s="87" t="s">
        <v>65</v>
      </c>
      <c r="C29" s="93">
        <v>1920</v>
      </c>
      <c r="D29" s="93">
        <v>1920</v>
      </c>
      <c r="E29" s="93">
        <v>0</v>
      </c>
      <c r="F29" s="93">
        <v>0</v>
      </c>
      <c r="G29" s="93">
        <v>0</v>
      </c>
      <c r="H29" s="93">
        <v>0</v>
      </c>
      <c r="I29" s="93"/>
      <c r="J29" s="93"/>
      <c r="K29" s="93"/>
      <c r="L29" s="93"/>
    </row>
    <row r="30" spans="1:12" ht="12.75">
      <c r="A30" s="88">
        <v>3234</v>
      </c>
      <c r="B30" s="87" t="s">
        <v>66</v>
      </c>
      <c r="C30" s="93">
        <v>41500</v>
      </c>
      <c r="D30" s="93">
        <v>41500</v>
      </c>
      <c r="E30" s="93">
        <v>0</v>
      </c>
      <c r="F30" s="93">
        <v>0</v>
      </c>
      <c r="G30" s="93">
        <v>0</v>
      </c>
      <c r="H30" s="93">
        <v>0</v>
      </c>
      <c r="I30" s="93"/>
      <c r="J30" s="93"/>
      <c r="K30" s="93"/>
      <c r="L30" s="93"/>
    </row>
    <row r="31" spans="1:12" ht="12.75">
      <c r="A31" s="88">
        <v>3236</v>
      </c>
      <c r="B31" s="87" t="s">
        <v>67</v>
      </c>
      <c r="C31" s="93">
        <v>6000</v>
      </c>
      <c r="D31" s="93">
        <v>6000</v>
      </c>
      <c r="E31" s="93">
        <v>0</v>
      </c>
      <c r="F31" s="93">
        <v>0</v>
      </c>
      <c r="G31" s="93">
        <v>0</v>
      </c>
      <c r="H31" s="93">
        <v>0</v>
      </c>
      <c r="I31" s="93"/>
      <c r="J31" s="93"/>
      <c r="K31" s="93"/>
      <c r="L31" s="93"/>
    </row>
    <row r="32" spans="1:12" ht="12.75">
      <c r="A32" s="88">
        <v>3237</v>
      </c>
      <c r="B32" s="87" t="s">
        <v>100</v>
      </c>
      <c r="C32" s="93">
        <v>700</v>
      </c>
      <c r="D32" s="93">
        <v>0</v>
      </c>
      <c r="E32" s="93">
        <v>0</v>
      </c>
      <c r="F32" s="93">
        <v>0</v>
      </c>
      <c r="G32" s="93">
        <v>700</v>
      </c>
      <c r="H32" s="93">
        <v>0</v>
      </c>
      <c r="I32" s="93"/>
      <c r="J32" s="93"/>
      <c r="K32" s="93"/>
      <c r="L32" s="93"/>
    </row>
    <row r="33" spans="1:12" ht="12.75">
      <c r="A33" s="88">
        <v>3238</v>
      </c>
      <c r="B33" s="87" t="s">
        <v>68</v>
      </c>
      <c r="C33" s="93">
        <v>17000</v>
      </c>
      <c r="D33" s="93">
        <v>17000</v>
      </c>
      <c r="E33" s="93">
        <v>0</v>
      </c>
      <c r="F33" s="93">
        <v>0</v>
      </c>
      <c r="G33" s="93">
        <v>0</v>
      </c>
      <c r="H33" s="93">
        <v>0</v>
      </c>
      <c r="I33" s="93"/>
      <c r="J33" s="93"/>
      <c r="K33" s="93"/>
      <c r="L33" s="93"/>
    </row>
    <row r="34" spans="1:12" ht="12.75">
      <c r="A34" s="88">
        <v>3239</v>
      </c>
      <c r="B34" s="87" t="s">
        <v>69</v>
      </c>
      <c r="C34" s="93">
        <v>16500</v>
      </c>
      <c r="D34" s="93">
        <v>15000</v>
      </c>
      <c r="E34" s="93">
        <v>1000</v>
      </c>
      <c r="F34" s="93">
        <v>0</v>
      </c>
      <c r="G34" s="93">
        <v>500</v>
      </c>
      <c r="H34" s="93">
        <v>0</v>
      </c>
      <c r="I34" s="93"/>
      <c r="J34" s="93"/>
      <c r="K34" s="93"/>
      <c r="L34" s="93"/>
    </row>
    <row r="35" spans="1:12" ht="12.75">
      <c r="A35" s="85">
        <v>329</v>
      </c>
      <c r="B35" s="86" t="s">
        <v>72</v>
      </c>
      <c r="C35" s="91">
        <f>SUM(C36+C37+C38)</f>
        <v>25050</v>
      </c>
      <c r="D35" s="91">
        <f aca="true" t="shared" si="9" ref="D35:L35">SUM(D36+D37+D38)</f>
        <v>18750</v>
      </c>
      <c r="E35" s="91">
        <f t="shared" si="9"/>
        <v>1000</v>
      </c>
      <c r="F35" s="91">
        <f t="shared" si="9"/>
        <v>4000</v>
      </c>
      <c r="G35" s="91">
        <f t="shared" si="9"/>
        <v>300</v>
      </c>
      <c r="H35" s="91">
        <f t="shared" si="9"/>
        <v>1000</v>
      </c>
      <c r="I35" s="91">
        <f t="shared" si="9"/>
        <v>0</v>
      </c>
      <c r="J35" s="91">
        <f t="shared" si="9"/>
        <v>0</v>
      </c>
      <c r="K35" s="91">
        <f t="shared" si="9"/>
        <v>0</v>
      </c>
      <c r="L35" s="91">
        <f t="shared" si="9"/>
        <v>0</v>
      </c>
    </row>
    <row r="36" spans="1:12" ht="12.75">
      <c r="A36" s="88">
        <v>3293</v>
      </c>
      <c r="B36" s="87" t="s">
        <v>70</v>
      </c>
      <c r="C36" s="93">
        <v>8000</v>
      </c>
      <c r="D36" s="93">
        <v>8000</v>
      </c>
      <c r="E36" s="93">
        <v>0</v>
      </c>
      <c r="F36" s="93">
        <v>0</v>
      </c>
      <c r="G36" s="93">
        <v>0</v>
      </c>
      <c r="H36" s="93">
        <v>0</v>
      </c>
      <c r="I36" s="93"/>
      <c r="J36" s="93"/>
      <c r="K36" s="93"/>
      <c r="L36" s="93"/>
    </row>
    <row r="37" spans="1:12" ht="12.75">
      <c r="A37" s="88">
        <v>3294</v>
      </c>
      <c r="B37" s="87" t="s">
        <v>71</v>
      </c>
      <c r="C37" s="93">
        <v>250</v>
      </c>
      <c r="D37" s="93">
        <v>250</v>
      </c>
      <c r="E37" s="93">
        <v>0</v>
      </c>
      <c r="F37" s="93">
        <v>0</v>
      </c>
      <c r="G37" s="93">
        <v>0</v>
      </c>
      <c r="H37" s="93">
        <v>0</v>
      </c>
      <c r="I37" s="93"/>
      <c r="J37" s="93"/>
      <c r="K37" s="93"/>
      <c r="L37" s="93"/>
    </row>
    <row r="38" spans="1:12" ht="12.75">
      <c r="A38" s="88">
        <v>3299</v>
      </c>
      <c r="B38" s="87" t="s">
        <v>32</v>
      </c>
      <c r="C38" s="93">
        <v>16800</v>
      </c>
      <c r="D38" s="93">
        <v>10500</v>
      </c>
      <c r="E38" s="93">
        <v>1000</v>
      </c>
      <c r="F38" s="93">
        <v>4000</v>
      </c>
      <c r="G38" s="93">
        <v>300</v>
      </c>
      <c r="H38" s="93">
        <v>1000</v>
      </c>
      <c r="I38" s="93"/>
      <c r="J38" s="93"/>
      <c r="K38" s="93"/>
      <c r="L38" s="93"/>
    </row>
    <row r="39" spans="1:12" s="6" customFormat="1" ht="12.75">
      <c r="A39" s="85">
        <v>34</v>
      </c>
      <c r="B39" s="86" t="s">
        <v>33</v>
      </c>
      <c r="C39" s="91">
        <f>SUM(C40:C40)</f>
        <v>2700</v>
      </c>
      <c r="D39" s="91">
        <f aca="true" t="shared" si="10" ref="D39:L40">SUM(D40:D40)</f>
        <v>2700</v>
      </c>
      <c r="E39" s="91">
        <f t="shared" si="10"/>
        <v>0</v>
      </c>
      <c r="F39" s="91">
        <f t="shared" si="10"/>
        <v>0</v>
      </c>
      <c r="G39" s="91">
        <f t="shared" si="10"/>
        <v>0</v>
      </c>
      <c r="H39" s="91">
        <f t="shared" si="10"/>
        <v>0</v>
      </c>
      <c r="I39" s="91">
        <f t="shared" si="10"/>
        <v>0</v>
      </c>
      <c r="J39" s="91">
        <f t="shared" si="10"/>
        <v>0</v>
      </c>
      <c r="K39" s="91">
        <v>2700</v>
      </c>
      <c r="L39" s="91">
        <v>2700</v>
      </c>
    </row>
    <row r="40" spans="1:12" ht="12.75">
      <c r="A40" s="85">
        <v>343</v>
      </c>
      <c r="B40" s="86" t="s">
        <v>34</v>
      </c>
      <c r="C40" s="91">
        <f>SUM(C41:C41)</f>
        <v>2700</v>
      </c>
      <c r="D40" s="91">
        <f t="shared" si="10"/>
        <v>2700</v>
      </c>
      <c r="E40" s="91">
        <f t="shared" si="10"/>
        <v>0</v>
      </c>
      <c r="F40" s="91">
        <f t="shared" si="10"/>
        <v>0</v>
      </c>
      <c r="G40" s="91">
        <f t="shared" si="10"/>
        <v>0</v>
      </c>
      <c r="H40" s="91">
        <f t="shared" si="10"/>
        <v>0</v>
      </c>
      <c r="I40" s="91">
        <f t="shared" si="10"/>
        <v>0</v>
      </c>
      <c r="J40" s="91">
        <f t="shared" si="10"/>
        <v>0</v>
      </c>
      <c r="K40" s="91">
        <f t="shared" si="10"/>
        <v>0</v>
      </c>
      <c r="L40" s="91">
        <f t="shared" si="10"/>
        <v>0</v>
      </c>
    </row>
    <row r="41" spans="1:12" ht="12.75">
      <c r="A41" s="88">
        <v>3431</v>
      </c>
      <c r="B41" s="87" t="s">
        <v>73</v>
      </c>
      <c r="C41" s="93">
        <v>2700</v>
      </c>
      <c r="D41" s="93">
        <v>2700</v>
      </c>
      <c r="E41" s="93">
        <v>0</v>
      </c>
      <c r="F41" s="93">
        <v>0</v>
      </c>
      <c r="G41" s="93">
        <v>0</v>
      </c>
      <c r="H41" s="93">
        <v>0</v>
      </c>
      <c r="I41" s="93">
        <v>0</v>
      </c>
      <c r="J41" s="93">
        <v>0</v>
      </c>
      <c r="K41" s="93">
        <v>0</v>
      </c>
      <c r="L41" s="93">
        <v>0</v>
      </c>
    </row>
    <row r="42" spans="1:12" s="6" customFormat="1" ht="25.5">
      <c r="A42" s="85">
        <v>4</v>
      </c>
      <c r="B42" s="86" t="s">
        <v>36</v>
      </c>
      <c r="C42" s="92">
        <f>SUM(C43:C43)</f>
        <v>29000</v>
      </c>
      <c r="D42" s="92">
        <f aca="true" t="shared" si="11" ref="D42:J42">SUM(D43:D43)</f>
        <v>0</v>
      </c>
      <c r="E42" s="92">
        <f t="shared" si="11"/>
        <v>23000</v>
      </c>
      <c r="F42" s="92">
        <f t="shared" si="11"/>
        <v>0</v>
      </c>
      <c r="G42" s="92">
        <f t="shared" si="11"/>
        <v>0</v>
      </c>
      <c r="H42" s="92">
        <f t="shared" si="11"/>
        <v>6000</v>
      </c>
      <c r="I42" s="92">
        <f t="shared" si="11"/>
        <v>0</v>
      </c>
      <c r="J42" s="92">
        <f t="shared" si="11"/>
        <v>0</v>
      </c>
      <c r="K42" s="92">
        <v>29000</v>
      </c>
      <c r="L42" s="92">
        <v>29000</v>
      </c>
    </row>
    <row r="43" spans="1:12" s="6" customFormat="1" ht="25.5">
      <c r="A43" s="85">
        <v>42</v>
      </c>
      <c r="B43" s="86" t="s">
        <v>37</v>
      </c>
      <c r="C43" s="92">
        <f>SUM(C44+C46)</f>
        <v>29000</v>
      </c>
      <c r="D43" s="92">
        <f aca="true" t="shared" si="12" ref="D43:J43">SUM(D44+D46)</f>
        <v>0</v>
      </c>
      <c r="E43" s="92">
        <f t="shared" si="12"/>
        <v>23000</v>
      </c>
      <c r="F43" s="92">
        <f t="shared" si="12"/>
        <v>0</v>
      </c>
      <c r="G43" s="92">
        <f t="shared" si="12"/>
        <v>0</v>
      </c>
      <c r="H43" s="92">
        <f t="shared" si="12"/>
        <v>6000</v>
      </c>
      <c r="I43" s="92">
        <f t="shared" si="12"/>
        <v>0</v>
      </c>
      <c r="J43" s="92">
        <f t="shared" si="12"/>
        <v>0</v>
      </c>
      <c r="K43" s="92">
        <v>29000</v>
      </c>
      <c r="L43" s="92">
        <v>29000</v>
      </c>
    </row>
    <row r="44" spans="1:12" ht="12.75">
      <c r="A44" s="85">
        <v>422</v>
      </c>
      <c r="B44" s="86" t="s">
        <v>35</v>
      </c>
      <c r="C44" s="91">
        <f>SUM(C45:C45)</f>
        <v>27000</v>
      </c>
      <c r="D44" s="91">
        <f aca="true" t="shared" si="13" ref="D44:L44">SUM(D45:D45)</f>
        <v>0</v>
      </c>
      <c r="E44" s="91">
        <f t="shared" si="13"/>
        <v>22000</v>
      </c>
      <c r="F44" s="91">
        <f t="shared" si="13"/>
        <v>0</v>
      </c>
      <c r="G44" s="91">
        <f t="shared" si="13"/>
        <v>0</v>
      </c>
      <c r="H44" s="91">
        <f t="shared" si="13"/>
        <v>5000</v>
      </c>
      <c r="I44" s="91">
        <f t="shared" si="13"/>
        <v>0</v>
      </c>
      <c r="J44" s="91">
        <f t="shared" si="13"/>
        <v>0</v>
      </c>
      <c r="K44" s="91">
        <f t="shared" si="13"/>
        <v>0</v>
      </c>
      <c r="L44" s="91">
        <f t="shared" si="13"/>
        <v>0</v>
      </c>
    </row>
    <row r="45" spans="1:12" ht="12.75">
      <c r="A45" s="88">
        <v>4221</v>
      </c>
      <c r="B45" s="87" t="s">
        <v>74</v>
      </c>
      <c r="C45" s="93">
        <v>27000</v>
      </c>
      <c r="D45" s="93"/>
      <c r="E45" s="93">
        <v>22000</v>
      </c>
      <c r="F45" s="93">
        <v>0</v>
      </c>
      <c r="G45" s="93"/>
      <c r="H45" s="93">
        <v>5000</v>
      </c>
      <c r="I45" s="93">
        <v>0</v>
      </c>
      <c r="J45" s="93">
        <v>0</v>
      </c>
      <c r="K45" s="93">
        <v>0</v>
      </c>
      <c r="L45" s="93">
        <v>0</v>
      </c>
    </row>
    <row r="46" spans="1:12" ht="25.5">
      <c r="A46" s="85">
        <v>424</v>
      </c>
      <c r="B46" s="86" t="s">
        <v>38</v>
      </c>
      <c r="C46" s="91">
        <f>SUM(C47:C47)</f>
        <v>2000</v>
      </c>
      <c r="D46" s="91">
        <f aca="true" t="shared" si="14" ref="D46:L46">SUM(D47:D47)</f>
        <v>0</v>
      </c>
      <c r="E46" s="91">
        <f t="shared" si="14"/>
        <v>1000</v>
      </c>
      <c r="F46" s="91">
        <f t="shared" si="14"/>
        <v>0</v>
      </c>
      <c r="G46" s="91">
        <f t="shared" si="14"/>
        <v>0</v>
      </c>
      <c r="H46" s="91">
        <f t="shared" si="14"/>
        <v>1000</v>
      </c>
      <c r="I46" s="91">
        <f t="shared" si="14"/>
        <v>0</v>
      </c>
      <c r="J46" s="91">
        <f t="shared" si="14"/>
        <v>0</v>
      </c>
      <c r="K46" s="91">
        <f t="shared" si="14"/>
        <v>0</v>
      </c>
      <c r="L46" s="91">
        <f t="shared" si="14"/>
        <v>0</v>
      </c>
    </row>
    <row r="47" spans="1:12" ht="12.75">
      <c r="A47" s="88">
        <v>4241</v>
      </c>
      <c r="B47" s="87" t="s">
        <v>75</v>
      </c>
      <c r="C47" s="93">
        <v>2000</v>
      </c>
      <c r="D47" s="93"/>
      <c r="E47" s="93">
        <v>1000</v>
      </c>
      <c r="F47" s="93"/>
      <c r="G47" s="93"/>
      <c r="H47" s="93">
        <v>1000</v>
      </c>
      <c r="I47" s="93"/>
      <c r="J47" s="93"/>
      <c r="K47" s="93"/>
      <c r="L47" s="93"/>
    </row>
    <row r="48" spans="1:12" ht="12.75">
      <c r="A48" s="88"/>
      <c r="B48" s="86" t="s">
        <v>76</v>
      </c>
      <c r="C48" s="91">
        <f aca="true" t="shared" si="15" ref="C48:L48">SUM(C9+C17+C39+C42)</f>
        <v>4971344</v>
      </c>
      <c r="D48" s="91">
        <f t="shared" si="15"/>
        <v>583370</v>
      </c>
      <c r="E48" s="91">
        <f t="shared" si="15"/>
        <v>38000</v>
      </c>
      <c r="F48" s="91">
        <f t="shared" si="15"/>
        <v>24000</v>
      </c>
      <c r="G48" s="91">
        <f t="shared" si="15"/>
        <v>4309974</v>
      </c>
      <c r="H48" s="91">
        <f t="shared" si="15"/>
        <v>16000</v>
      </c>
      <c r="I48" s="91">
        <f t="shared" si="15"/>
        <v>0</v>
      </c>
      <c r="J48" s="91">
        <f t="shared" si="15"/>
        <v>0</v>
      </c>
      <c r="K48" s="91">
        <f t="shared" si="15"/>
        <v>4971344</v>
      </c>
      <c r="L48" s="91">
        <f t="shared" si="15"/>
        <v>4971344</v>
      </c>
    </row>
    <row r="49" spans="1:12" ht="12.75">
      <c r="A49" s="88"/>
      <c r="B49" s="86"/>
      <c r="C49" s="83"/>
      <c r="D49" s="83"/>
      <c r="E49" s="83"/>
      <c r="F49" s="83"/>
      <c r="G49" s="83"/>
      <c r="H49" s="83"/>
      <c r="I49" s="83"/>
      <c r="J49" s="83"/>
      <c r="K49" s="83"/>
      <c r="L49" s="83"/>
    </row>
    <row r="50" spans="1:12" ht="25.5">
      <c r="A50" s="89" t="s">
        <v>42</v>
      </c>
      <c r="B50" s="86" t="s">
        <v>102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</row>
    <row r="51" spans="1:12" ht="12.75">
      <c r="A51" s="85">
        <v>3</v>
      </c>
      <c r="B51" s="86" t="s">
        <v>23</v>
      </c>
      <c r="C51" s="91">
        <f>SUM(C52:C52)</f>
        <v>15000</v>
      </c>
      <c r="D51" s="91">
        <f>SUM(D52:D52)</f>
        <v>15000</v>
      </c>
      <c r="E51" s="91">
        <f aca="true" t="shared" si="16" ref="E51:J51">SUM(E52:E52)</f>
        <v>0</v>
      </c>
      <c r="F51" s="91">
        <f t="shared" si="16"/>
        <v>0</v>
      </c>
      <c r="G51" s="91">
        <f t="shared" si="16"/>
        <v>0</v>
      </c>
      <c r="H51" s="91">
        <f t="shared" si="16"/>
        <v>0</v>
      </c>
      <c r="I51" s="91">
        <f t="shared" si="16"/>
        <v>0</v>
      </c>
      <c r="J51" s="91">
        <f t="shared" si="16"/>
        <v>0</v>
      </c>
      <c r="K51" s="91">
        <v>15000</v>
      </c>
      <c r="L51" s="91">
        <v>15000</v>
      </c>
    </row>
    <row r="52" spans="1:12" ht="12.75">
      <c r="A52" s="85">
        <v>32</v>
      </c>
      <c r="B52" s="86" t="s">
        <v>28</v>
      </c>
      <c r="C52" s="91">
        <f>SUM(C53+C55)</f>
        <v>15000</v>
      </c>
      <c r="D52" s="91">
        <f>SUM(D53+D55)</f>
        <v>15000</v>
      </c>
      <c r="E52" s="91"/>
      <c r="F52" s="91"/>
      <c r="G52" s="91"/>
      <c r="H52" s="91"/>
      <c r="I52" s="91"/>
      <c r="J52" s="91"/>
      <c r="K52" s="91"/>
      <c r="L52" s="91"/>
    </row>
    <row r="53" spans="1:12" ht="12.75">
      <c r="A53" s="85">
        <v>322</v>
      </c>
      <c r="B53" s="86" t="s">
        <v>30</v>
      </c>
      <c r="C53" s="91">
        <f>SUM(C54:C54)</f>
        <v>5000</v>
      </c>
      <c r="D53" s="91">
        <f>SUM(D54:D54)</f>
        <v>5000</v>
      </c>
      <c r="E53" s="91"/>
      <c r="F53" s="91"/>
      <c r="G53" s="91"/>
      <c r="H53" s="91"/>
      <c r="I53" s="91"/>
      <c r="J53" s="91"/>
      <c r="K53" s="91"/>
      <c r="L53" s="91"/>
    </row>
    <row r="54" spans="1:12" ht="12.75">
      <c r="A54" s="88">
        <v>3223</v>
      </c>
      <c r="B54" s="87" t="s">
        <v>61</v>
      </c>
      <c r="C54" s="93">
        <v>5000</v>
      </c>
      <c r="D54" s="93">
        <v>5000</v>
      </c>
      <c r="E54" s="93"/>
      <c r="F54" s="93"/>
      <c r="G54" s="93"/>
      <c r="H54" s="93"/>
      <c r="I54" s="93"/>
      <c r="J54" s="93"/>
      <c r="K54" s="93"/>
      <c r="L54" s="93"/>
    </row>
    <row r="55" spans="1:12" ht="12.75">
      <c r="A55" s="85">
        <v>323</v>
      </c>
      <c r="B55" s="86" t="s">
        <v>31</v>
      </c>
      <c r="C55" s="91">
        <f>SUM(C56:C57)</f>
        <v>10000</v>
      </c>
      <c r="D55" s="91">
        <f>SUM(D56:D57)</f>
        <v>10000</v>
      </c>
      <c r="E55" s="93"/>
      <c r="F55" s="93"/>
      <c r="G55" s="93"/>
      <c r="H55" s="93"/>
      <c r="I55" s="93"/>
      <c r="J55" s="93"/>
      <c r="K55" s="93"/>
      <c r="L55" s="93"/>
    </row>
    <row r="56" spans="1:12" ht="12.75">
      <c r="A56" s="88">
        <v>3231</v>
      </c>
      <c r="B56" s="87" t="s">
        <v>103</v>
      </c>
      <c r="C56" s="93">
        <v>5000</v>
      </c>
      <c r="D56" s="93">
        <v>5000</v>
      </c>
      <c r="E56" s="93"/>
      <c r="F56" s="93"/>
      <c r="G56" s="93"/>
      <c r="H56" s="93"/>
      <c r="I56" s="93"/>
      <c r="J56" s="93"/>
      <c r="K56" s="93"/>
      <c r="L56" s="93"/>
    </row>
    <row r="57" spans="1:12" ht="12.75">
      <c r="A57" s="88">
        <v>3238</v>
      </c>
      <c r="B57" s="87" t="s">
        <v>68</v>
      </c>
      <c r="C57" s="93">
        <v>5000</v>
      </c>
      <c r="D57" s="93">
        <v>5000</v>
      </c>
      <c r="E57" s="93"/>
      <c r="F57" s="93"/>
      <c r="G57" s="93"/>
      <c r="H57" s="93"/>
      <c r="I57" s="93"/>
      <c r="J57" s="93"/>
      <c r="K57" s="93"/>
      <c r="L57" s="93"/>
    </row>
    <row r="58" spans="1:12" ht="12.75">
      <c r="A58" s="88"/>
      <c r="B58" s="86" t="s">
        <v>76</v>
      </c>
      <c r="C58" s="91">
        <f>SUM(C53+C55)</f>
        <v>15000</v>
      </c>
      <c r="D58" s="91">
        <f>SUM(D53+D55)</f>
        <v>15000</v>
      </c>
      <c r="E58" s="91">
        <f aca="true" t="shared" si="17" ref="E58:J58">SUM(E60:E60)</f>
        <v>0</v>
      </c>
      <c r="F58" s="91">
        <f t="shared" si="17"/>
        <v>0</v>
      </c>
      <c r="G58" s="91">
        <f t="shared" si="17"/>
        <v>0</v>
      </c>
      <c r="H58" s="91">
        <f t="shared" si="17"/>
        <v>0</v>
      </c>
      <c r="I58" s="91">
        <f t="shared" si="17"/>
        <v>0</v>
      </c>
      <c r="J58" s="91">
        <f t="shared" si="17"/>
        <v>0</v>
      </c>
      <c r="K58" s="91">
        <v>15000</v>
      </c>
      <c r="L58" s="91">
        <v>15000</v>
      </c>
    </row>
    <row r="59" spans="1:12" ht="12.75">
      <c r="A59" s="88"/>
      <c r="B59" s="86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1:12" ht="12.75">
      <c r="A60" s="88"/>
      <c r="B60" s="86"/>
      <c r="C60" s="93"/>
      <c r="D60" s="93"/>
      <c r="E60" s="93"/>
      <c r="F60" s="93"/>
      <c r="G60" s="93"/>
      <c r="H60" s="93"/>
      <c r="I60" s="93"/>
      <c r="J60" s="93"/>
      <c r="K60" s="93"/>
      <c r="L60" s="93"/>
    </row>
    <row r="61" spans="1:12" ht="25.5">
      <c r="A61" s="89" t="s">
        <v>42</v>
      </c>
      <c r="B61" s="86" t="s">
        <v>96</v>
      </c>
      <c r="C61" s="93"/>
      <c r="D61" s="93"/>
      <c r="E61" s="93"/>
      <c r="F61" s="93"/>
      <c r="G61" s="93"/>
      <c r="H61" s="93"/>
      <c r="I61" s="93"/>
      <c r="J61" s="93"/>
      <c r="K61" s="93"/>
      <c r="L61" s="93"/>
    </row>
    <row r="62" spans="1:12" ht="12.75">
      <c r="A62" s="85">
        <v>3</v>
      </c>
      <c r="B62" s="86" t="s">
        <v>23</v>
      </c>
      <c r="C62" s="91">
        <f>SUM(C63+C74+C68)</f>
        <v>6000</v>
      </c>
      <c r="D62" s="91">
        <f>SUM(D63+D74+D68)</f>
        <v>6000</v>
      </c>
      <c r="E62" s="91">
        <v>0</v>
      </c>
      <c r="F62" s="91">
        <v>0</v>
      </c>
      <c r="G62" s="91">
        <v>0</v>
      </c>
      <c r="H62" s="91">
        <v>0</v>
      </c>
      <c r="I62" s="91">
        <v>0</v>
      </c>
      <c r="J62" s="91">
        <v>0</v>
      </c>
      <c r="K62" s="91">
        <v>6000</v>
      </c>
      <c r="L62" s="91">
        <v>6000</v>
      </c>
    </row>
    <row r="63" spans="1:12" ht="12.75">
      <c r="A63" s="85">
        <v>32</v>
      </c>
      <c r="B63" s="86" t="s">
        <v>28</v>
      </c>
      <c r="C63" s="91">
        <f>SUM(C64+C66)</f>
        <v>5000</v>
      </c>
      <c r="D63" s="91">
        <f>SUM(D64+D66)</f>
        <v>5000</v>
      </c>
      <c r="E63" s="93"/>
      <c r="F63" s="93"/>
      <c r="G63" s="93"/>
      <c r="H63" s="93"/>
      <c r="I63" s="93"/>
      <c r="J63" s="93"/>
      <c r="K63" s="93"/>
      <c r="L63" s="93"/>
    </row>
    <row r="64" spans="1:12" ht="12.75">
      <c r="A64" s="85">
        <v>321</v>
      </c>
      <c r="B64" s="86" t="s">
        <v>29</v>
      </c>
      <c r="C64" s="91">
        <f>SUM(C65:C65)</f>
        <v>2500</v>
      </c>
      <c r="D64" s="91">
        <f>SUM(D65:D65)</f>
        <v>2500</v>
      </c>
      <c r="E64" s="93"/>
      <c r="F64" s="93"/>
      <c r="G64" s="93"/>
      <c r="H64" s="93"/>
      <c r="I64" s="93"/>
      <c r="J64" s="93"/>
      <c r="K64" s="93"/>
      <c r="L64" s="93"/>
    </row>
    <row r="65" spans="1:12" ht="12.75">
      <c r="A65" s="88">
        <v>3211</v>
      </c>
      <c r="B65" s="87" t="s">
        <v>97</v>
      </c>
      <c r="C65" s="93">
        <v>2500</v>
      </c>
      <c r="D65" s="93">
        <v>2500</v>
      </c>
      <c r="E65" s="93"/>
      <c r="F65" s="93"/>
      <c r="G65" s="93"/>
      <c r="H65" s="93"/>
      <c r="I65" s="93"/>
      <c r="J65" s="93"/>
      <c r="K65" s="93"/>
      <c r="L65" s="93"/>
    </row>
    <row r="66" spans="1:12" ht="12.75">
      <c r="A66" s="85">
        <v>322</v>
      </c>
      <c r="B66" s="86" t="s">
        <v>30</v>
      </c>
      <c r="C66" s="91">
        <f>SUM(C67:C67)</f>
        <v>2500</v>
      </c>
      <c r="D66" s="91">
        <f>SUM(D67:D67)</f>
        <v>2500</v>
      </c>
      <c r="E66" s="93"/>
      <c r="F66" s="93"/>
      <c r="G66" s="93"/>
      <c r="H66" s="93"/>
      <c r="I66" s="93"/>
      <c r="J66" s="93"/>
      <c r="K66" s="93"/>
      <c r="L66" s="93"/>
    </row>
    <row r="67" spans="1:12" ht="12.75">
      <c r="A67" s="88">
        <v>3221</v>
      </c>
      <c r="B67" s="87" t="s">
        <v>98</v>
      </c>
      <c r="C67" s="93">
        <v>2500</v>
      </c>
      <c r="D67" s="93">
        <v>2500</v>
      </c>
      <c r="E67" s="93"/>
      <c r="F67" s="93"/>
      <c r="G67" s="93"/>
      <c r="H67" s="93"/>
      <c r="I67" s="93"/>
      <c r="J67" s="93"/>
      <c r="K67" s="93"/>
      <c r="L67" s="93"/>
    </row>
    <row r="68" spans="1:12" ht="12.75">
      <c r="A68" s="85">
        <v>329</v>
      </c>
      <c r="B68" s="86" t="s">
        <v>72</v>
      </c>
      <c r="C68" s="91">
        <f>SUM(C69:C69)</f>
        <v>1000</v>
      </c>
      <c r="D68" s="91">
        <f>SUM(D69:D69)</f>
        <v>1000</v>
      </c>
      <c r="E68" s="93"/>
      <c r="F68" s="93"/>
      <c r="G68" s="93"/>
      <c r="H68" s="93"/>
      <c r="I68" s="93"/>
      <c r="J68" s="93"/>
      <c r="K68" s="93"/>
      <c r="L68" s="93"/>
    </row>
    <row r="69" spans="1:12" ht="12.75">
      <c r="A69" s="88">
        <v>3299</v>
      </c>
      <c r="B69" s="87" t="s">
        <v>72</v>
      </c>
      <c r="C69" s="93">
        <v>1000</v>
      </c>
      <c r="D69" s="93">
        <v>1000</v>
      </c>
      <c r="E69" s="93"/>
      <c r="F69" s="93"/>
      <c r="G69" s="93"/>
      <c r="H69" s="93"/>
      <c r="I69" s="93"/>
      <c r="J69" s="93"/>
      <c r="K69" s="93"/>
      <c r="L69" s="93"/>
    </row>
    <row r="70" spans="1:12" ht="12.75">
      <c r="A70" s="85"/>
      <c r="B70" s="86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1:12" ht="12.75">
      <c r="A71" s="85"/>
      <c r="B71" s="86" t="s">
        <v>76</v>
      </c>
      <c r="C71" s="91">
        <f>SUM(C65+C67+C69)</f>
        <v>6000</v>
      </c>
      <c r="D71" s="91">
        <f>SUM(D65+D67+D69)</f>
        <v>6000</v>
      </c>
      <c r="E71" s="91">
        <v>0</v>
      </c>
      <c r="F71" s="91">
        <v>0</v>
      </c>
      <c r="G71" s="91">
        <v>0</v>
      </c>
      <c r="H71" s="91">
        <v>0</v>
      </c>
      <c r="I71" s="91">
        <v>0</v>
      </c>
      <c r="J71" s="91">
        <v>0</v>
      </c>
      <c r="K71" s="91">
        <v>6000</v>
      </c>
      <c r="L71" s="91">
        <v>6000</v>
      </c>
    </row>
    <row r="72" spans="1:12" ht="12.75">
      <c r="A72" s="85"/>
      <c r="B72" s="86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1:12" ht="12.75">
      <c r="A73" s="85"/>
      <c r="B73" s="86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1:12" ht="12.75">
      <c r="A74" s="85"/>
      <c r="B74" s="86"/>
      <c r="C74" s="93"/>
      <c r="D74" s="93"/>
      <c r="E74" s="93"/>
      <c r="F74" s="93"/>
      <c r="G74" s="93"/>
      <c r="H74" s="93"/>
      <c r="I74" s="93"/>
      <c r="J74" s="93"/>
      <c r="K74" s="93"/>
      <c r="L74" s="93"/>
    </row>
    <row r="75" spans="1:12" ht="25.5">
      <c r="A75" s="89" t="s">
        <v>42</v>
      </c>
      <c r="B75" s="86" t="s">
        <v>99</v>
      </c>
      <c r="C75" s="93"/>
      <c r="D75" s="93"/>
      <c r="E75" s="93"/>
      <c r="F75" s="93"/>
      <c r="G75" s="93"/>
      <c r="H75" s="93"/>
      <c r="I75" s="93"/>
      <c r="J75" s="93"/>
      <c r="K75" s="93"/>
      <c r="L75" s="93"/>
    </row>
    <row r="76" spans="1:12" ht="12.75">
      <c r="A76" s="85">
        <v>3</v>
      </c>
      <c r="B76" s="86" t="s">
        <v>23</v>
      </c>
      <c r="C76" s="91">
        <f aca="true" t="shared" si="18" ref="C76:D78">SUM(C77:C77)</f>
        <v>20000</v>
      </c>
      <c r="D76" s="91">
        <f t="shared" si="18"/>
        <v>20000</v>
      </c>
      <c r="E76" s="93"/>
      <c r="F76" s="93"/>
      <c r="G76" s="93"/>
      <c r="H76" s="93"/>
      <c r="I76" s="93"/>
      <c r="J76" s="93"/>
      <c r="K76" s="91">
        <v>20000</v>
      </c>
      <c r="L76" s="91">
        <v>20000</v>
      </c>
    </row>
    <row r="77" spans="1:12" ht="12.75">
      <c r="A77" s="85">
        <v>32</v>
      </c>
      <c r="B77" s="86" t="s">
        <v>28</v>
      </c>
      <c r="C77" s="91">
        <f t="shared" si="18"/>
        <v>20000</v>
      </c>
      <c r="D77" s="91">
        <f t="shared" si="18"/>
        <v>20000</v>
      </c>
      <c r="E77" s="93"/>
      <c r="F77" s="93"/>
      <c r="G77" s="93"/>
      <c r="H77" s="93"/>
      <c r="I77" s="93"/>
      <c r="J77" s="93"/>
      <c r="K77" s="93"/>
      <c r="L77" s="93"/>
    </row>
    <row r="78" spans="1:12" ht="12.75">
      <c r="A78" s="85">
        <v>323</v>
      </c>
      <c r="B78" s="86" t="s">
        <v>31</v>
      </c>
      <c r="C78" s="91">
        <f t="shared" si="18"/>
        <v>20000</v>
      </c>
      <c r="D78" s="91">
        <f t="shared" si="18"/>
        <v>20000</v>
      </c>
      <c r="E78" s="93"/>
      <c r="F78" s="93"/>
      <c r="G78" s="93"/>
      <c r="H78" s="93"/>
      <c r="I78" s="93"/>
      <c r="J78" s="93"/>
      <c r="K78" s="93"/>
      <c r="L78" s="93"/>
    </row>
    <row r="79" spans="1:12" ht="12.75">
      <c r="A79" s="88">
        <v>3232</v>
      </c>
      <c r="B79" s="87" t="s">
        <v>101</v>
      </c>
      <c r="C79" s="93">
        <v>20000</v>
      </c>
      <c r="D79" s="93">
        <v>20000</v>
      </c>
      <c r="E79" s="93"/>
      <c r="F79" s="93"/>
      <c r="G79" s="93"/>
      <c r="H79" s="93"/>
      <c r="I79" s="93"/>
      <c r="J79" s="93"/>
      <c r="K79" s="93"/>
      <c r="L79" s="93"/>
    </row>
    <row r="80" spans="1:12" ht="25.5">
      <c r="A80" s="85">
        <v>4</v>
      </c>
      <c r="B80" s="86" t="s">
        <v>36</v>
      </c>
      <c r="C80" s="91">
        <f>SUM(C81+C84)</f>
        <v>21122</v>
      </c>
      <c r="D80" s="91">
        <f>SUM(D81+D84)</f>
        <v>21122</v>
      </c>
      <c r="E80" s="91">
        <v>0</v>
      </c>
      <c r="F80" s="91">
        <v>0</v>
      </c>
      <c r="G80" s="91">
        <v>0</v>
      </c>
      <c r="H80" s="91">
        <v>0</v>
      </c>
      <c r="I80" s="91">
        <v>0</v>
      </c>
      <c r="J80" s="91">
        <v>0</v>
      </c>
      <c r="K80" s="91">
        <v>21122</v>
      </c>
      <c r="L80" s="91">
        <v>21122</v>
      </c>
    </row>
    <row r="81" spans="1:12" ht="25.5">
      <c r="A81" s="85">
        <v>42</v>
      </c>
      <c r="B81" s="86" t="s">
        <v>37</v>
      </c>
      <c r="C81" s="91">
        <v>20000</v>
      </c>
      <c r="D81" s="91">
        <v>20000</v>
      </c>
      <c r="E81" s="93"/>
      <c r="F81" s="93"/>
      <c r="G81" s="93"/>
      <c r="H81" s="93"/>
      <c r="I81" s="93"/>
      <c r="J81" s="93"/>
      <c r="K81" s="93"/>
      <c r="L81" s="93"/>
    </row>
    <row r="82" spans="1:12" ht="12.75">
      <c r="A82" s="85">
        <v>422</v>
      </c>
      <c r="B82" s="86" t="s">
        <v>35</v>
      </c>
      <c r="C82" s="91">
        <v>20000</v>
      </c>
      <c r="D82" s="91">
        <v>20000</v>
      </c>
      <c r="E82" s="93"/>
      <c r="F82" s="93"/>
      <c r="G82" s="93"/>
      <c r="H82" s="93"/>
      <c r="I82" s="93"/>
      <c r="J82" s="93"/>
      <c r="K82" s="93"/>
      <c r="L82" s="93"/>
    </row>
    <row r="83" spans="1:12" ht="12.75">
      <c r="A83" s="88">
        <v>4221</v>
      </c>
      <c r="B83" s="87" t="s">
        <v>74</v>
      </c>
      <c r="C83" s="93">
        <v>20000</v>
      </c>
      <c r="D83" s="93">
        <v>20000</v>
      </c>
      <c r="E83" s="93"/>
      <c r="F83" s="93"/>
      <c r="G83" s="93"/>
      <c r="H83" s="93"/>
      <c r="I83" s="93"/>
      <c r="J83" s="93"/>
      <c r="K83" s="93"/>
      <c r="L83" s="93"/>
    </row>
    <row r="84" spans="1:12" ht="25.5">
      <c r="A84" s="85">
        <v>424</v>
      </c>
      <c r="B84" s="86" t="s">
        <v>38</v>
      </c>
      <c r="C84" s="91">
        <f>SUM(C85:C85)</f>
        <v>1122</v>
      </c>
      <c r="D84" s="91">
        <f>SUM(D85:D85)</f>
        <v>1122</v>
      </c>
      <c r="E84" s="93"/>
      <c r="F84" s="93"/>
      <c r="G84" s="93"/>
      <c r="H84" s="93"/>
      <c r="I84" s="93"/>
      <c r="J84" s="93"/>
      <c r="K84" s="93"/>
      <c r="L84" s="93"/>
    </row>
    <row r="85" spans="1:12" ht="12.75">
      <c r="A85" s="88">
        <v>4241</v>
      </c>
      <c r="B85" s="87" t="s">
        <v>75</v>
      </c>
      <c r="C85" s="93">
        <v>1122</v>
      </c>
      <c r="D85" s="93">
        <v>1122</v>
      </c>
      <c r="E85" s="93"/>
      <c r="F85" s="93"/>
      <c r="G85" s="93"/>
      <c r="H85" s="93"/>
      <c r="I85" s="93"/>
      <c r="J85" s="93"/>
      <c r="K85" s="93"/>
      <c r="L85" s="93"/>
    </row>
    <row r="86" spans="1:12" ht="12.75">
      <c r="A86" s="88"/>
      <c r="B86" s="86" t="s">
        <v>76</v>
      </c>
      <c r="C86" s="91">
        <f>SUM(C76+C80)</f>
        <v>41122</v>
      </c>
      <c r="D86" s="91">
        <f>SUM(D76+D80)</f>
        <v>41122</v>
      </c>
      <c r="E86" s="91">
        <f aca="true" t="shared" si="19" ref="E86:J86">SUM(E90:E90)</f>
        <v>0</v>
      </c>
      <c r="F86" s="91">
        <f t="shared" si="19"/>
        <v>0</v>
      </c>
      <c r="G86" s="91">
        <f t="shared" si="19"/>
        <v>0</v>
      </c>
      <c r="H86" s="91">
        <f t="shared" si="19"/>
        <v>0</v>
      </c>
      <c r="I86" s="91">
        <f t="shared" si="19"/>
        <v>0</v>
      </c>
      <c r="J86" s="91">
        <f t="shared" si="19"/>
        <v>0</v>
      </c>
      <c r="K86" s="91">
        <v>41122</v>
      </c>
      <c r="L86" s="91">
        <v>41122</v>
      </c>
    </row>
    <row r="87" spans="1:12" ht="12.75">
      <c r="A87" s="88"/>
      <c r="B87" s="86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1:12" ht="12.75">
      <c r="A88" s="88"/>
      <c r="B88" s="86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1:12" ht="12.75">
      <c r="A89" s="88"/>
      <c r="B89" s="86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1:12" ht="12.75">
      <c r="A90" s="88"/>
      <c r="B90" s="87"/>
      <c r="C90" s="93"/>
      <c r="D90" s="93"/>
      <c r="E90" s="93"/>
      <c r="F90" s="93"/>
      <c r="G90" s="93"/>
      <c r="H90" s="93"/>
      <c r="I90" s="93"/>
      <c r="J90" s="93"/>
      <c r="K90" s="93"/>
      <c r="L90" s="93"/>
    </row>
    <row r="91" spans="1:12" s="6" customFormat="1" ht="27.75" customHeight="1">
      <c r="A91" s="89" t="s">
        <v>42</v>
      </c>
      <c r="B91" s="86" t="s">
        <v>77</v>
      </c>
      <c r="C91" s="84"/>
      <c r="D91" s="84"/>
      <c r="E91" s="84"/>
      <c r="F91" s="84"/>
      <c r="G91" s="84"/>
      <c r="H91" s="84"/>
      <c r="I91" s="84"/>
      <c r="J91" s="84"/>
      <c r="K91" s="84"/>
      <c r="L91" s="84"/>
    </row>
    <row r="92" spans="1:12" s="6" customFormat="1" ht="12.75">
      <c r="A92" s="85">
        <v>3</v>
      </c>
      <c r="B92" s="86" t="s">
        <v>23</v>
      </c>
      <c r="C92" s="91">
        <f aca="true" t="shared" si="20" ref="C92:J92">SUM(C93+C101)</f>
        <v>121212</v>
      </c>
      <c r="D92" s="91">
        <f t="shared" si="20"/>
        <v>0</v>
      </c>
      <c r="E92" s="91">
        <f t="shared" si="20"/>
        <v>0</v>
      </c>
      <c r="F92" s="91">
        <f t="shared" si="20"/>
        <v>0</v>
      </c>
      <c r="G92" s="91">
        <f t="shared" si="20"/>
        <v>121212</v>
      </c>
      <c r="H92" s="91">
        <f t="shared" si="20"/>
        <v>0</v>
      </c>
      <c r="I92" s="91">
        <f t="shared" si="20"/>
        <v>0</v>
      </c>
      <c r="J92" s="91">
        <f t="shared" si="20"/>
        <v>0</v>
      </c>
      <c r="K92" s="91">
        <v>121212</v>
      </c>
      <c r="L92" s="91">
        <v>121212</v>
      </c>
    </row>
    <row r="93" spans="1:12" s="6" customFormat="1" ht="12.75">
      <c r="A93" s="85">
        <v>31</v>
      </c>
      <c r="B93" s="86" t="s">
        <v>24</v>
      </c>
      <c r="C93" s="91">
        <f>SUM(C94+C96+C98)</f>
        <v>119212</v>
      </c>
      <c r="D93" s="91">
        <f>SUM(D94+D96+D98)</f>
        <v>0</v>
      </c>
      <c r="E93" s="91">
        <f aca="true" t="shared" si="21" ref="E93:L93">SUM(E94+E98)</f>
        <v>0</v>
      </c>
      <c r="F93" s="91">
        <f t="shared" si="21"/>
        <v>0</v>
      </c>
      <c r="G93" s="91">
        <f>SUM(G94+G96+G98)</f>
        <v>119212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</row>
    <row r="94" spans="1:12" ht="12.75">
      <c r="A94" s="85">
        <v>311</v>
      </c>
      <c r="B94" s="86" t="s">
        <v>25</v>
      </c>
      <c r="C94" s="91">
        <f aca="true" t="shared" si="22" ref="C94:L94">SUM(C95:C95)</f>
        <v>98036</v>
      </c>
      <c r="D94" s="91">
        <f t="shared" si="22"/>
        <v>0</v>
      </c>
      <c r="E94" s="91">
        <f t="shared" si="22"/>
        <v>0</v>
      </c>
      <c r="F94" s="91">
        <f t="shared" si="22"/>
        <v>0</v>
      </c>
      <c r="G94" s="91">
        <f t="shared" si="22"/>
        <v>98036</v>
      </c>
      <c r="H94" s="91">
        <f t="shared" si="22"/>
        <v>0</v>
      </c>
      <c r="I94" s="91">
        <f t="shared" si="22"/>
        <v>0</v>
      </c>
      <c r="J94" s="91">
        <f t="shared" si="22"/>
        <v>0</v>
      </c>
      <c r="K94" s="91">
        <f t="shared" si="22"/>
        <v>0</v>
      </c>
      <c r="L94" s="91">
        <f t="shared" si="22"/>
        <v>0</v>
      </c>
    </row>
    <row r="95" spans="1:12" ht="12.75">
      <c r="A95" s="88">
        <v>3111</v>
      </c>
      <c r="B95" s="87" t="s">
        <v>55</v>
      </c>
      <c r="C95" s="93">
        <v>98036</v>
      </c>
      <c r="D95" s="93">
        <v>0</v>
      </c>
      <c r="E95" s="93"/>
      <c r="F95" s="93"/>
      <c r="G95" s="93">
        <v>98036</v>
      </c>
      <c r="H95" s="93"/>
      <c r="I95" s="93"/>
      <c r="J95" s="93"/>
      <c r="K95" s="93"/>
      <c r="L95" s="93"/>
    </row>
    <row r="96" spans="1:12" ht="12.75">
      <c r="A96" s="85">
        <v>312</v>
      </c>
      <c r="B96" s="86" t="s">
        <v>26</v>
      </c>
      <c r="C96" s="91">
        <f>SUM(C97:C97)</f>
        <v>5000</v>
      </c>
      <c r="D96" s="91">
        <f>SUM(D97:D97)</f>
        <v>0</v>
      </c>
      <c r="E96" s="93"/>
      <c r="F96" s="93"/>
      <c r="G96" s="91">
        <f>SUM(G97:G97)</f>
        <v>5000</v>
      </c>
      <c r="H96" s="93"/>
      <c r="I96" s="93"/>
      <c r="J96" s="93"/>
      <c r="K96" s="93"/>
      <c r="L96" s="93"/>
    </row>
    <row r="97" spans="1:12" ht="12.75">
      <c r="A97" s="88">
        <v>3121</v>
      </c>
      <c r="B97" s="87" t="s">
        <v>26</v>
      </c>
      <c r="C97" s="93">
        <v>5000</v>
      </c>
      <c r="D97" s="93">
        <v>0</v>
      </c>
      <c r="E97" s="93"/>
      <c r="F97" s="93"/>
      <c r="G97" s="93">
        <v>5000</v>
      </c>
      <c r="H97" s="93"/>
      <c r="I97" s="93"/>
      <c r="J97" s="93"/>
      <c r="K97" s="93"/>
      <c r="L97" s="93"/>
    </row>
    <row r="98" spans="1:12" ht="12.75">
      <c r="A98" s="85">
        <v>313</v>
      </c>
      <c r="B98" s="86" t="s">
        <v>27</v>
      </c>
      <c r="C98" s="91">
        <f>SUM(C99:C99)</f>
        <v>16176</v>
      </c>
      <c r="D98" s="91">
        <f>SUM(D99+D100)</f>
        <v>0</v>
      </c>
      <c r="E98" s="91">
        <f>SUM(E99+E100)</f>
        <v>0</v>
      </c>
      <c r="F98" s="91">
        <f>SUM(F99+F100)</f>
        <v>0</v>
      </c>
      <c r="G98" s="91">
        <f>SUM(G99:G99)</f>
        <v>16176</v>
      </c>
      <c r="H98" s="91">
        <f>SUM(H99+H100)</f>
        <v>0</v>
      </c>
      <c r="I98" s="91">
        <f>SUM(I99+I100)</f>
        <v>0</v>
      </c>
      <c r="J98" s="91">
        <f>SUM(J99+J100)</f>
        <v>0</v>
      </c>
      <c r="K98" s="91">
        <f>SUM(K99+K100)</f>
        <v>0</v>
      </c>
      <c r="L98" s="91">
        <f>SUM(L99+L100)</f>
        <v>0</v>
      </c>
    </row>
    <row r="99" spans="1:12" ht="12.75">
      <c r="A99" s="88">
        <v>3132</v>
      </c>
      <c r="B99" s="87" t="s">
        <v>56</v>
      </c>
      <c r="C99" s="93">
        <v>16176</v>
      </c>
      <c r="D99" s="93">
        <v>0</v>
      </c>
      <c r="E99" s="93"/>
      <c r="F99" s="93"/>
      <c r="G99" s="93">
        <v>16176</v>
      </c>
      <c r="H99" s="93"/>
      <c r="I99" s="93"/>
      <c r="J99" s="93"/>
      <c r="K99" s="93"/>
      <c r="L99" s="93"/>
    </row>
    <row r="100" spans="1:12" ht="12.75">
      <c r="A100" s="85">
        <v>32</v>
      </c>
      <c r="B100" s="86" t="s">
        <v>28</v>
      </c>
      <c r="C100" s="91">
        <f>SUM(C101+C103)</f>
        <v>2000</v>
      </c>
      <c r="D100" s="91">
        <f aca="true" t="shared" si="23" ref="D100:L100">SUM(D101+D103)</f>
        <v>0</v>
      </c>
      <c r="E100" s="91">
        <f t="shared" si="23"/>
        <v>0</v>
      </c>
      <c r="F100" s="91">
        <f t="shared" si="23"/>
        <v>0</v>
      </c>
      <c r="G100" s="91">
        <f t="shared" si="23"/>
        <v>2000</v>
      </c>
      <c r="H100" s="91">
        <f t="shared" si="23"/>
        <v>0</v>
      </c>
      <c r="I100" s="91">
        <f t="shared" si="23"/>
        <v>0</v>
      </c>
      <c r="J100" s="91">
        <f t="shared" si="23"/>
        <v>0</v>
      </c>
      <c r="K100" s="91">
        <f t="shared" si="23"/>
        <v>0</v>
      </c>
      <c r="L100" s="91">
        <f t="shared" si="23"/>
        <v>0</v>
      </c>
    </row>
    <row r="101" spans="1:12" s="6" customFormat="1" ht="12.75">
      <c r="A101" s="85">
        <v>321</v>
      </c>
      <c r="B101" s="86" t="s">
        <v>29</v>
      </c>
      <c r="C101" s="91">
        <f>SUM(C102:C102)</f>
        <v>2000</v>
      </c>
      <c r="D101" s="91">
        <f aca="true" t="shared" si="24" ref="D101:L101">SUM(D102:D102)</f>
        <v>0</v>
      </c>
      <c r="E101" s="91">
        <f t="shared" si="24"/>
        <v>0</v>
      </c>
      <c r="F101" s="91">
        <f t="shared" si="24"/>
        <v>0</v>
      </c>
      <c r="G101" s="91">
        <f t="shared" si="24"/>
        <v>2000</v>
      </c>
      <c r="H101" s="91">
        <f t="shared" si="24"/>
        <v>0</v>
      </c>
      <c r="I101" s="91">
        <f t="shared" si="24"/>
        <v>0</v>
      </c>
      <c r="J101" s="91">
        <f t="shared" si="24"/>
        <v>0</v>
      </c>
      <c r="K101" s="91">
        <f t="shared" si="24"/>
        <v>0</v>
      </c>
      <c r="L101" s="91">
        <f t="shared" si="24"/>
        <v>0</v>
      </c>
    </row>
    <row r="102" spans="1:12" ht="12.75">
      <c r="A102" s="88">
        <v>3212</v>
      </c>
      <c r="B102" s="87" t="s">
        <v>58</v>
      </c>
      <c r="C102" s="93">
        <v>2000</v>
      </c>
      <c r="D102" s="93">
        <v>0</v>
      </c>
      <c r="E102" s="93"/>
      <c r="F102" s="93"/>
      <c r="G102" s="93">
        <v>2000</v>
      </c>
      <c r="H102" s="93"/>
      <c r="I102" s="93"/>
      <c r="J102" s="93"/>
      <c r="K102" s="93"/>
      <c r="L102" s="93"/>
    </row>
    <row r="103" spans="1:12" ht="12.75">
      <c r="A103" s="88"/>
      <c r="B103" s="87"/>
      <c r="C103" s="93"/>
      <c r="D103" s="93"/>
      <c r="E103" s="93"/>
      <c r="F103" s="93"/>
      <c r="G103" s="93"/>
      <c r="H103" s="93"/>
      <c r="I103" s="93"/>
      <c r="J103" s="93"/>
      <c r="K103" s="93"/>
      <c r="L103" s="93"/>
    </row>
    <row r="104" spans="1:12" ht="16.5" customHeight="1">
      <c r="A104" s="88"/>
      <c r="B104" s="86" t="s">
        <v>76</v>
      </c>
      <c r="C104" s="91">
        <f aca="true" t="shared" si="25" ref="C104:J104">SUM(C94+C96+C98+C101)</f>
        <v>121212</v>
      </c>
      <c r="D104" s="91">
        <f t="shared" si="25"/>
        <v>0</v>
      </c>
      <c r="E104" s="91">
        <f t="shared" si="25"/>
        <v>0</v>
      </c>
      <c r="F104" s="91">
        <f t="shared" si="25"/>
        <v>0</v>
      </c>
      <c r="G104" s="91">
        <f t="shared" si="25"/>
        <v>121212</v>
      </c>
      <c r="H104" s="91">
        <f t="shared" si="25"/>
        <v>0</v>
      </c>
      <c r="I104" s="91">
        <f t="shared" si="25"/>
        <v>0</v>
      </c>
      <c r="J104" s="91">
        <f t="shared" si="25"/>
        <v>0</v>
      </c>
      <c r="K104" s="91">
        <v>121212</v>
      </c>
      <c r="L104" s="91">
        <v>121212</v>
      </c>
    </row>
    <row r="105" spans="1:12" ht="12.75">
      <c r="A105" s="85"/>
      <c r="B105" s="86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1:12" ht="12.75">
      <c r="A106" s="85"/>
      <c r="B106" s="86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1:12" ht="12.75">
      <c r="A107" s="88"/>
      <c r="B107" s="87"/>
      <c r="C107" s="83"/>
      <c r="D107" s="83"/>
      <c r="E107" s="83"/>
      <c r="F107" s="83"/>
      <c r="G107" s="83"/>
      <c r="H107" s="83"/>
      <c r="I107" s="83"/>
      <c r="J107" s="83"/>
      <c r="K107" s="83"/>
      <c r="L107" s="83"/>
    </row>
    <row r="108" spans="1:12" s="6" customFormat="1" ht="12.75">
      <c r="A108" s="89" t="s">
        <v>42</v>
      </c>
      <c r="B108" s="86" t="s">
        <v>78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</row>
    <row r="109" spans="1:12" s="6" customFormat="1" ht="12.75">
      <c r="A109" s="85">
        <v>3</v>
      </c>
      <c r="B109" s="86" t="s">
        <v>23</v>
      </c>
      <c r="C109" s="91">
        <f>SUM(C110:C110)</f>
        <v>10000</v>
      </c>
      <c r="D109" s="91">
        <f>SUM(D110:D110)</f>
        <v>0</v>
      </c>
      <c r="E109" s="91">
        <f aca="true" t="shared" si="26" ref="E109:L109">SUM(E110:E110)</f>
        <v>0</v>
      </c>
      <c r="F109" s="91">
        <f t="shared" si="26"/>
        <v>0</v>
      </c>
      <c r="G109" s="91">
        <f t="shared" si="26"/>
        <v>10000</v>
      </c>
      <c r="H109" s="91">
        <f t="shared" si="26"/>
        <v>0</v>
      </c>
      <c r="I109" s="91">
        <f t="shared" si="26"/>
        <v>0</v>
      </c>
      <c r="J109" s="91">
        <f t="shared" si="26"/>
        <v>0</v>
      </c>
      <c r="K109" s="91">
        <v>0</v>
      </c>
      <c r="L109" s="91">
        <f t="shared" si="26"/>
        <v>0</v>
      </c>
    </row>
    <row r="110" spans="1:12" s="6" customFormat="1" ht="12.75">
      <c r="A110" s="85">
        <v>32</v>
      </c>
      <c r="B110" s="86" t="s">
        <v>28</v>
      </c>
      <c r="C110" s="91">
        <f aca="true" t="shared" si="27" ref="C110:L110">SUM(C111+C113+C116)</f>
        <v>10000</v>
      </c>
      <c r="D110" s="91">
        <f t="shared" si="27"/>
        <v>0</v>
      </c>
      <c r="E110" s="91">
        <f t="shared" si="27"/>
        <v>0</v>
      </c>
      <c r="F110" s="91">
        <f t="shared" si="27"/>
        <v>0</v>
      </c>
      <c r="G110" s="91">
        <f t="shared" si="27"/>
        <v>10000</v>
      </c>
      <c r="H110" s="91">
        <f t="shared" si="27"/>
        <v>0</v>
      </c>
      <c r="I110" s="91">
        <f t="shared" si="27"/>
        <v>0</v>
      </c>
      <c r="J110" s="91">
        <f t="shared" si="27"/>
        <v>0</v>
      </c>
      <c r="K110" s="91">
        <f t="shared" si="27"/>
        <v>0</v>
      </c>
      <c r="L110" s="91">
        <f t="shared" si="27"/>
        <v>0</v>
      </c>
    </row>
    <row r="111" spans="1:12" ht="12.75">
      <c r="A111" s="85">
        <v>321</v>
      </c>
      <c r="B111" s="86" t="s">
        <v>29</v>
      </c>
      <c r="C111" s="91">
        <f>SUM(C112:C112)</f>
        <v>1500</v>
      </c>
      <c r="D111" s="91">
        <f aca="true" t="shared" si="28" ref="D111:L111">SUM(D112:D112)</f>
        <v>0</v>
      </c>
      <c r="E111" s="91">
        <f t="shared" si="28"/>
        <v>0</v>
      </c>
      <c r="F111" s="91">
        <f t="shared" si="28"/>
        <v>0</v>
      </c>
      <c r="G111" s="91">
        <f t="shared" si="28"/>
        <v>1500</v>
      </c>
      <c r="H111" s="91">
        <f t="shared" si="28"/>
        <v>0</v>
      </c>
      <c r="I111" s="91">
        <f t="shared" si="28"/>
        <v>0</v>
      </c>
      <c r="J111" s="91">
        <f t="shared" si="28"/>
        <v>0</v>
      </c>
      <c r="K111" s="91">
        <f t="shared" si="28"/>
        <v>0</v>
      </c>
      <c r="L111" s="91">
        <f t="shared" si="28"/>
        <v>0</v>
      </c>
    </row>
    <row r="112" spans="1:12" ht="12.75">
      <c r="A112" s="88">
        <v>3211</v>
      </c>
      <c r="B112" s="87" t="s">
        <v>57</v>
      </c>
      <c r="C112" s="93">
        <v>1500</v>
      </c>
      <c r="D112" s="93"/>
      <c r="E112" s="93"/>
      <c r="F112" s="93"/>
      <c r="G112" s="93">
        <v>1500</v>
      </c>
      <c r="H112" s="93"/>
      <c r="I112" s="93"/>
      <c r="J112" s="93"/>
      <c r="K112" s="93"/>
      <c r="L112" s="93"/>
    </row>
    <row r="113" spans="1:12" ht="12.75">
      <c r="A113" s="85">
        <v>323</v>
      </c>
      <c r="B113" s="86" t="s">
        <v>31</v>
      </c>
      <c r="C113" s="91">
        <f>SUM(C114+C115)</f>
        <v>4500</v>
      </c>
      <c r="D113" s="91">
        <f aca="true" t="shared" si="29" ref="D113:L113">SUM(D114+D115)</f>
        <v>0</v>
      </c>
      <c r="E113" s="91">
        <f t="shared" si="29"/>
        <v>0</v>
      </c>
      <c r="F113" s="91">
        <f t="shared" si="29"/>
        <v>0</v>
      </c>
      <c r="G113" s="91">
        <f t="shared" si="29"/>
        <v>4500</v>
      </c>
      <c r="H113" s="91">
        <f t="shared" si="29"/>
        <v>0</v>
      </c>
      <c r="I113" s="91">
        <f t="shared" si="29"/>
        <v>0</v>
      </c>
      <c r="J113" s="91">
        <f t="shared" si="29"/>
        <v>0</v>
      </c>
      <c r="K113" s="91">
        <f t="shared" si="29"/>
        <v>0</v>
      </c>
      <c r="L113" s="91">
        <f t="shared" si="29"/>
        <v>0</v>
      </c>
    </row>
    <row r="114" spans="1:12" ht="12.75">
      <c r="A114" s="88">
        <v>3231</v>
      </c>
      <c r="B114" s="87" t="s">
        <v>79</v>
      </c>
      <c r="C114" s="93">
        <v>1500</v>
      </c>
      <c r="D114" s="93"/>
      <c r="E114" s="93"/>
      <c r="F114" s="93"/>
      <c r="G114" s="93">
        <v>1500</v>
      </c>
      <c r="H114" s="93"/>
      <c r="I114" s="93"/>
      <c r="J114" s="93"/>
      <c r="K114" s="93"/>
      <c r="L114" s="93"/>
    </row>
    <row r="115" spans="1:12" ht="12.75">
      <c r="A115" s="88">
        <v>3239</v>
      </c>
      <c r="B115" s="87" t="s">
        <v>80</v>
      </c>
      <c r="C115" s="93">
        <v>3000</v>
      </c>
      <c r="D115" s="93"/>
      <c r="E115" s="93"/>
      <c r="F115" s="93"/>
      <c r="G115" s="93">
        <v>3000</v>
      </c>
      <c r="H115" s="93"/>
      <c r="I115" s="93"/>
      <c r="J115" s="93"/>
      <c r="K115" s="93"/>
      <c r="L115" s="93"/>
    </row>
    <row r="116" spans="1:12" ht="12.75">
      <c r="A116" s="85">
        <v>329</v>
      </c>
      <c r="B116" s="86" t="s">
        <v>72</v>
      </c>
      <c r="C116" s="91">
        <f>SUM(C117:C117)</f>
        <v>4000</v>
      </c>
      <c r="D116" s="91">
        <f aca="true" t="shared" si="30" ref="D116:L116">SUM(D117:D117)</f>
        <v>0</v>
      </c>
      <c r="E116" s="91">
        <f t="shared" si="30"/>
        <v>0</v>
      </c>
      <c r="F116" s="91">
        <f t="shared" si="30"/>
        <v>0</v>
      </c>
      <c r="G116" s="91">
        <f t="shared" si="30"/>
        <v>4000</v>
      </c>
      <c r="H116" s="91">
        <f t="shared" si="30"/>
        <v>0</v>
      </c>
      <c r="I116" s="91">
        <f t="shared" si="30"/>
        <v>0</v>
      </c>
      <c r="J116" s="91">
        <f t="shared" si="30"/>
        <v>0</v>
      </c>
      <c r="K116" s="91">
        <f t="shared" si="30"/>
        <v>0</v>
      </c>
      <c r="L116" s="91">
        <f t="shared" si="30"/>
        <v>0</v>
      </c>
    </row>
    <row r="117" spans="1:12" ht="12.75">
      <c r="A117" s="88">
        <v>3299</v>
      </c>
      <c r="B117" s="87" t="s">
        <v>32</v>
      </c>
      <c r="C117" s="93">
        <v>4000</v>
      </c>
      <c r="D117" s="93"/>
      <c r="E117" s="93"/>
      <c r="F117" s="93"/>
      <c r="G117" s="93">
        <v>4000</v>
      </c>
      <c r="H117" s="93"/>
      <c r="I117" s="93"/>
      <c r="J117" s="93"/>
      <c r="K117" s="93"/>
      <c r="L117" s="93"/>
    </row>
    <row r="118" spans="1:12" s="6" customFormat="1" ht="12.75">
      <c r="A118" s="85"/>
      <c r="B118" s="86" t="s">
        <v>76</v>
      </c>
      <c r="C118" s="91">
        <f>SUM(C111+C113+C116)</f>
        <v>10000</v>
      </c>
      <c r="D118" s="91">
        <f aca="true" t="shared" si="31" ref="D118:L118">SUM(D111+D113+D116)</f>
        <v>0</v>
      </c>
      <c r="E118" s="91">
        <f t="shared" si="31"/>
        <v>0</v>
      </c>
      <c r="F118" s="91">
        <f t="shared" si="31"/>
        <v>0</v>
      </c>
      <c r="G118" s="91">
        <f t="shared" si="31"/>
        <v>10000</v>
      </c>
      <c r="H118" s="91">
        <f t="shared" si="31"/>
        <v>0</v>
      </c>
      <c r="I118" s="91">
        <f t="shared" si="31"/>
        <v>0</v>
      </c>
      <c r="J118" s="91">
        <f t="shared" si="31"/>
        <v>0</v>
      </c>
      <c r="K118" s="91">
        <f t="shared" si="31"/>
        <v>0</v>
      </c>
      <c r="L118" s="91">
        <f t="shared" si="31"/>
        <v>0</v>
      </c>
    </row>
    <row r="119" spans="1:12" ht="12.75">
      <c r="A119" s="88"/>
      <c r="B119" s="87"/>
      <c r="C119" s="93"/>
      <c r="D119" s="93"/>
      <c r="E119" s="93"/>
      <c r="F119" s="93"/>
      <c r="G119" s="93"/>
      <c r="H119" s="93"/>
      <c r="I119" s="93"/>
      <c r="J119" s="93"/>
      <c r="K119" s="93"/>
      <c r="L119" s="93"/>
    </row>
    <row r="120" spans="1:12" s="6" customFormat="1" ht="12.75">
      <c r="A120" s="85"/>
      <c r="B120" s="86" t="s">
        <v>81</v>
      </c>
      <c r="C120" s="91">
        <f aca="true" t="shared" si="32" ref="C120:H120">SUM(C48+C58+C71+C86+C104+C118)</f>
        <v>5164678</v>
      </c>
      <c r="D120" s="91">
        <f t="shared" si="32"/>
        <v>645492</v>
      </c>
      <c r="E120" s="91">
        <f t="shared" si="32"/>
        <v>38000</v>
      </c>
      <c r="F120" s="91">
        <f t="shared" si="32"/>
        <v>24000</v>
      </c>
      <c r="G120" s="91">
        <f t="shared" si="32"/>
        <v>4441186</v>
      </c>
      <c r="H120" s="91">
        <f t="shared" si="32"/>
        <v>16000</v>
      </c>
      <c r="I120" s="91">
        <f>SUM(I48+I105+I118)</f>
        <v>0</v>
      </c>
      <c r="J120" s="91">
        <f>SUM(J48+J105+J118)</f>
        <v>0</v>
      </c>
      <c r="K120" s="91">
        <f>SUM(K48+K58+K71+K86+K104+K118)</f>
        <v>5154678</v>
      </c>
      <c r="L120" s="91">
        <f>SUM(L48+L58+L71+L86+L104+L118)</f>
        <v>5154678</v>
      </c>
    </row>
    <row r="121" spans="1:12" s="6" customFormat="1" ht="12.75">
      <c r="A121" s="85"/>
      <c r="B121" s="86"/>
      <c r="C121" s="84"/>
      <c r="D121" s="84"/>
      <c r="E121" s="84"/>
      <c r="F121" s="84"/>
      <c r="G121" s="84"/>
      <c r="H121" s="84"/>
      <c r="I121" s="84"/>
      <c r="J121" s="84"/>
      <c r="K121" s="84"/>
      <c r="L121" s="84"/>
    </row>
    <row r="122" spans="1:2" s="6" customFormat="1" ht="12.75">
      <c r="A122" s="63"/>
      <c r="B122" s="108"/>
    </row>
    <row r="123" spans="1:2" s="6" customFormat="1" ht="12.75">
      <c r="A123" s="63"/>
      <c r="B123" s="108"/>
    </row>
    <row r="124" spans="1:2" s="6" customFormat="1" ht="12.75">
      <c r="A124" s="63"/>
      <c r="B124" s="108"/>
    </row>
    <row r="125" spans="1:12" ht="12.75">
      <c r="A125" s="63"/>
      <c r="B125" s="9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63"/>
      <c r="B126" s="9" t="s">
        <v>116</v>
      </c>
      <c r="C126" s="3"/>
      <c r="D126" s="3"/>
      <c r="E126" s="3"/>
      <c r="F126" s="3"/>
      <c r="G126" s="3"/>
      <c r="H126" s="3"/>
      <c r="I126" s="3" t="s">
        <v>82</v>
      </c>
      <c r="J126" s="3"/>
      <c r="K126" s="3"/>
      <c r="L126" s="3"/>
    </row>
    <row r="127" spans="1:12" ht="12.75">
      <c r="A127" s="63"/>
      <c r="B127" s="9"/>
      <c r="C127" s="3"/>
      <c r="D127" s="3"/>
      <c r="E127" s="3"/>
      <c r="F127" s="3"/>
      <c r="G127" s="3"/>
      <c r="H127" s="3" t="s">
        <v>83</v>
      </c>
      <c r="I127" s="3"/>
      <c r="J127" s="3"/>
      <c r="K127" s="3"/>
      <c r="L127" s="3"/>
    </row>
    <row r="128" spans="1:12" ht="12.75">
      <c r="A128" s="63"/>
      <c r="B128" s="9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63"/>
      <c r="B129" s="9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63"/>
      <c r="B130" s="9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63"/>
      <c r="B131" s="9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63"/>
      <c r="B132" s="9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63"/>
      <c r="B133" s="9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63"/>
      <c r="B134" s="9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63"/>
      <c r="B135" s="9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63"/>
      <c r="B136" s="9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63"/>
      <c r="B137" s="9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63"/>
      <c r="B138" s="9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63"/>
      <c r="B139" s="9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63"/>
      <c r="B140" s="9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63"/>
      <c r="B141" s="9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63"/>
      <c r="B142" s="9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63"/>
      <c r="B143" s="9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63"/>
      <c r="B144" s="9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63"/>
      <c r="B145" s="9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63"/>
      <c r="B146" s="9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63"/>
      <c r="B147" s="9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63"/>
      <c r="B148" s="9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63"/>
      <c r="B149" s="9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63"/>
      <c r="B150" s="9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63"/>
      <c r="B151" s="9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63"/>
      <c r="B152" s="9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63"/>
      <c r="B153" s="9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63"/>
      <c r="B154" s="9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63"/>
      <c r="B155" s="9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63"/>
      <c r="B156" s="9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63"/>
      <c r="B157" s="9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63"/>
      <c r="B158" s="9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63"/>
      <c r="B159" s="9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63"/>
      <c r="B160" s="9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63"/>
      <c r="B161" s="9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63"/>
      <c r="B162" s="9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63"/>
      <c r="B163" s="9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63"/>
      <c r="B164" s="9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63"/>
      <c r="B165" s="9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63"/>
      <c r="B166" s="9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63"/>
      <c r="B167" s="9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63"/>
      <c r="B168" s="9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63"/>
      <c r="B169" s="9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63"/>
      <c r="B170" s="9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63"/>
      <c r="B171" s="9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63"/>
      <c r="B172" s="9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63"/>
      <c r="B173" s="9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63"/>
      <c r="B174" s="9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63"/>
      <c r="B175" s="9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63"/>
      <c r="B176" s="9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63"/>
      <c r="B177" s="9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63"/>
      <c r="B178" s="9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63"/>
      <c r="B179" s="9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63"/>
      <c r="B180" s="9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63"/>
      <c r="B181" s="9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63"/>
      <c r="B182" s="9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63"/>
      <c r="B183" s="9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63"/>
      <c r="B184" s="9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63"/>
      <c r="B185" s="9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63"/>
      <c r="B186" s="9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63"/>
      <c r="B187" s="9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63"/>
      <c r="B188" s="9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63"/>
      <c r="B189" s="9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63"/>
      <c r="B190" s="9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63"/>
      <c r="B191" s="9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63"/>
      <c r="B192" s="9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63"/>
      <c r="B193" s="9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63"/>
      <c r="B194" s="9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63"/>
      <c r="B195" s="9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63"/>
      <c r="B196" s="9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63"/>
      <c r="B197" s="9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63"/>
      <c r="B198" s="9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63"/>
      <c r="B199" s="9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63"/>
      <c r="B200" s="9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63"/>
      <c r="B201" s="9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63"/>
      <c r="B202" s="9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63"/>
      <c r="B203" s="9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63"/>
      <c r="B204" s="9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63"/>
      <c r="B205" s="9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63"/>
      <c r="B206" s="9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63"/>
      <c r="B207" s="9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63"/>
      <c r="B208" s="9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63"/>
      <c r="B209" s="9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63"/>
      <c r="B210" s="9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63"/>
      <c r="B211" s="9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63"/>
      <c r="B212" s="9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63"/>
      <c r="B213" s="9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63"/>
      <c r="B214" s="9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63"/>
      <c r="B215" s="9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63"/>
      <c r="B216" s="9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63"/>
      <c r="B217" s="9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63"/>
      <c r="B218" s="9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63"/>
      <c r="B219" s="9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63"/>
      <c r="B220" s="9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63"/>
      <c r="B221" s="9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63"/>
      <c r="B222" s="9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63"/>
      <c r="B223" s="9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63"/>
      <c r="B224" s="9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63"/>
      <c r="B225" s="9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63"/>
      <c r="B226" s="9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63"/>
      <c r="B227" s="9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63"/>
      <c r="B228" s="9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63"/>
      <c r="B229" s="9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63"/>
      <c r="B230" s="9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63"/>
      <c r="B231" s="9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63"/>
      <c r="B232" s="9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63"/>
      <c r="B233" s="9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63"/>
      <c r="B234" s="9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63"/>
      <c r="B235" s="9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63"/>
      <c r="B236" s="9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63"/>
      <c r="B237" s="9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63"/>
      <c r="B238" s="9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63"/>
      <c r="B239" s="9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63"/>
      <c r="B240" s="9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63"/>
      <c r="B241" s="9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63"/>
      <c r="B242" s="9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63"/>
      <c r="B243" s="9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63"/>
      <c r="B244" s="9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63"/>
      <c r="B245" s="9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63"/>
      <c r="B246" s="9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63"/>
      <c r="B247" s="9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63"/>
      <c r="B248" s="9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63"/>
      <c r="B249" s="9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63"/>
      <c r="B250" s="9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63"/>
      <c r="B251" s="9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63"/>
      <c r="B252" s="9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63"/>
      <c r="B253" s="9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63"/>
      <c r="B254" s="9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63"/>
      <c r="B255" s="9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63"/>
      <c r="B256" s="9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63"/>
      <c r="B257" s="9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63"/>
      <c r="B258" s="9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63"/>
      <c r="B259" s="9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63"/>
      <c r="B260" s="9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63"/>
      <c r="B261" s="9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63"/>
      <c r="B262" s="9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63"/>
      <c r="B263" s="9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63"/>
      <c r="B264" s="9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63"/>
      <c r="B265" s="9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63"/>
      <c r="B266" s="9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63"/>
      <c r="B267" s="9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63"/>
      <c r="B268" s="9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63"/>
      <c r="B269" s="9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63"/>
      <c r="B270" s="9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63"/>
      <c r="B271" s="9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63"/>
      <c r="B272" s="9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63"/>
      <c r="B273" s="9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63"/>
      <c r="B274" s="9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63"/>
      <c r="B275" s="9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63"/>
      <c r="B276" s="9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63"/>
      <c r="B277" s="9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63"/>
      <c r="B278" s="9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63"/>
      <c r="B279" s="9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63"/>
      <c r="B280" s="9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>
      <c r="A281" s="63"/>
      <c r="B281" s="9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>
      <c r="A282" s="63"/>
      <c r="B282" s="9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63"/>
      <c r="B283" s="9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>
      <c r="A284" s="63"/>
      <c r="B284" s="9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>
      <c r="A285" s="63"/>
      <c r="B285" s="9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>
      <c r="A286" s="63"/>
      <c r="B286" s="9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>
      <c r="A287" s="63"/>
      <c r="B287" s="9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>
      <c r="A288" s="63"/>
      <c r="B288" s="9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2.75">
      <c r="A289" s="63"/>
      <c r="B289" s="9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2.75">
      <c r="A290" s="63"/>
      <c r="B290" s="9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2.75">
      <c r="A291" s="63"/>
      <c r="B291" s="9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2.75">
      <c r="A292" s="63"/>
      <c r="B292" s="9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2.75">
      <c r="A293" s="63"/>
      <c r="B293" s="9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2.75">
      <c r="A294" s="63"/>
      <c r="B294" s="9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2.75">
      <c r="A295" s="63"/>
      <c r="B295" s="9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2.75">
      <c r="A296" s="63"/>
      <c r="B296" s="9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2.75">
      <c r="A297" s="63"/>
      <c r="B297" s="9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2.75">
      <c r="A298" s="63"/>
      <c r="B298" s="9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2.75">
      <c r="A299" s="63"/>
      <c r="B299" s="9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2.75">
      <c r="A300" s="63"/>
      <c r="B300" s="9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2.75">
      <c r="A301" s="63"/>
      <c r="B301" s="9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2.75">
      <c r="A302" s="63"/>
      <c r="B302" s="9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2.75">
      <c r="A303" s="63"/>
      <c r="B303" s="9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2.75">
      <c r="A304" s="63"/>
      <c r="B304" s="9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2.75">
      <c r="A305" s="63"/>
      <c r="B305" s="9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2.75">
      <c r="A306" s="63"/>
      <c r="B306" s="9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2.75">
      <c r="A307" s="63"/>
      <c r="B307" s="9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2.75">
      <c r="A308" s="63"/>
      <c r="B308" s="9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2.75">
      <c r="A309" s="63"/>
      <c r="B309" s="9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2.75">
      <c r="A310" s="63"/>
      <c r="B310" s="9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2.75">
      <c r="A311" s="63"/>
      <c r="B311" s="9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2.75">
      <c r="A312" s="63"/>
      <c r="B312" s="9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2.75">
      <c r="A313" s="63"/>
      <c r="B313" s="9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2.75">
      <c r="A314" s="63"/>
      <c r="B314" s="9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2.75">
      <c r="A315" s="63"/>
      <c r="B315" s="9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2.75">
      <c r="A316" s="63"/>
      <c r="B316" s="9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2.75">
      <c r="A317" s="63"/>
      <c r="B317" s="9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2.75">
      <c r="A318" s="63"/>
      <c r="B318" s="9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2.75">
      <c r="A319" s="63"/>
      <c r="B319" s="9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2.75">
      <c r="A320" s="63"/>
      <c r="B320" s="9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2.75">
      <c r="A321" s="63"/>
      <c r="B321" s="9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2.75">
      <c r="A322" s="63"/>
      <c r="B322" s="9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2.75">
      <c r="A323" s="63"/>
      <c r="B323" s="9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2.75">
      <c r="A324" s="63"/>
      <c r="B324" s="9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2.75">
      <c r="A325" s="63"/>
      <c r="B325" s="9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2.75">
      <c r="A326" s="63"/>
      <c r="B326" s="9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2.75">
      <c r="A327" s="63"/>
      <c r="B327" s="9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2.75">
      <c r="A328" s="63"/>
      <c r="B328" s="9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2.75">
      <c r="A329" s="63"/>
      <c r="B329" s="9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2.75">
      <c r="A330" s="63"/>
      <c r="B330" s="9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2.75">
      <c r="A331" s="63"/>
      <c r="B331" s="9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2.75">
      <c r="A332" s="63"/>
      <c r="B332" s="9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2.75">
      <c r="A333" s="63"/>
      <c r="B333" s="9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2.75">
      <c r="A334" s="63"/>
      <c r="B334" s="9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2.75">
      <c r="A335" s="63"/>
      <c r="B335" s="9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2.75">
      <c r="A336" s="63"/>
      <c r="B336" s="9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2.75">
      <c r="A337" s="63"/>
      <c r="B337" s="9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2.75">
      <c r="A338" s="63"/>
      <c r="B338" s="9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2.75">
      <c r="A339" s="63"/>
      <c r="B339" s="9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2.75">
      <c r="A340" s="63"/>
      <c r="B340" s="9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2.75">
      <c r="A341" s="63"/>
      <c r="B341" s="9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2.75">
      <c r="A342" s="63"/>
      <c r="B342" s="9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2.75">
      <c r="A343" s="63"/>
      <c r="B343" s="9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2.75">
      <c r="A344" s="63"/>
      <c r="B344" s="9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2.75">
      <c r="A345" s="63"/>
      <c r="B345" s="9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2.75">
      <c r="A346" s="63"/>
      <c r="B346" s="9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2.75">
      <c r="A347" s="63"/>
      <c r="B347" s="9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2.75">
      <c r="A348" s="63"/>
      <c r="B348" s="9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2.75">
      <c r="A349" s="63"/>
      <c r="B349" s="9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2.75">
      <c r="A350" s="63"/>
      <c r="B350" s="9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2.75">
      <c r="A351" s="63"/>
      <c r="B351" s="9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2.75">
      <c r="A352" s="63"/>
      <c r="B352" s="9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2.75">
      <c r="A353" s="63"/>
      <c r="B353" s="9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2.75">
      <c r="A354" s="63"/>
      <c r="B354" s="9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2.75">
      <c r="A355" s="63"/>
      <c r="B355" s="9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2.75">
      <c r="A356" s="63"/>
      <c r="B356" s="9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2.75">
      <c r="A357" s="63"/>
      <c r="B357" s="9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2.75">
      <c r="A358" s="63"/>
      <c r="B358" s="9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2.75">
      <c r="A359" s="63"/>
      <c r="B359" s="9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2.75">
      <c r="A360" s="63"/>
      <c r="B360" s="9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2.75">
      <c r="A361" s="63"/>
      <c r="B361" s="9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2.75">
      <c r="A362" s="63"/>
      <c r="B362" s="9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2.75">
      <c r="A363" s="63"/>
      <c r="B363" s="9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2.75">
      <c r="A364" s="63"/>
      <c r="B364" s="9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2.75">
      <c r="A365" s="63"/>
      <c r="B365" s="9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2.75">
      <c r="A366" s="63"/>
      <c r="B366" s="9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2.75">
      <c r="A367" s="63"/>
      <c r="B367" s="9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2.75">
      <c r="A368" s="63"/>
      <c r="B368" s="9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2.75">
      <c r="A369" s="63"/>
      <c r="B369" s="9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2.75">
      <c r="A370" s="63"/>
      <c r="B370" s="9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2.75">
      <c r="A371" s="63"/>
      <c r="B371" s="9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2.75">
      <c r="A372" s="63"/>
      <c r="B372" s="9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2.75">
      <c r="A373" s="63"/>
      <c r="B373" s="9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2.75">
      <c r="A374" s="63"/>
      <c r="B374" s="9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2.75">
      <c r="A375" s="63"/>
      <c r="B375" s="9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2.75">
      <c r="A376" s="63"/>
      <c r="B376" s="9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2.75">
      <c r="A377" s="63"/>
      <c r="B377" s="9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2.75">
      <c r="A378" s="63"/>
      <c r="B378" s="9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2.75">
      <c r="A379" s="63"/>
      <c r="B379" s="9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2.75">
      <c r="A380" s="63"/>
      <c r="B380" s="9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2.75">
      <c r="A381" s="63"/>
      <c r="B381" s="9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2.75">
      <c r="A382" s="63"/>
      <c r="B382" s="9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2.75">
      <c r="A383" s="63"/>
      <c r="B383" s="9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2.75">
      <c r="A384" s="63"/>
      <c r="B384" s="9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2.75">
      <c r="A385" s="63"/>
      <c r="B385" s="9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2.75">
      <c r="A386" s="63"/>
      <c r="B386" s="9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2.75">
      <c r="A387" s="63"/>
      <c r="B387" s="9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2.75">
      <c r="A388" s="63"/>
      <c r="B388" s="9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2.75">
      <c r="A389" s="63"/>
      <c r="B389" s="9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2.75">
      <c r="A390" s="63"/>
      <c r="B390" s="9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2.75">
      <c r="A391" s="63"/>
      <c r="B391" s="9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2.75">
      <c r="A392" s="63"/>
      <c r="B392" s="9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2.75">
      <c r="A393" s="63"/>
      <c r="B393" s="9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2.75">
      <c r="A394" s="63"/>
      <c r="B394" s="9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2.75">
      <c r="A395" s="63"/>
      <c r="B395" s="9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2.75">
      <c r="A396" s="63"/>
      <c r="B396" s="9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2.75">
      <c r="A397" s="63"/>
      <c r="B397" s="9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2.75">
      <c r="A398" s="63"/>
      <c r="B398" s="9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2.75">
      <c r="A399" s="63"/>
      <c r="B399" s="9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2.75">
      <c r="A400" s="63"/>
      <c r="B400" s="9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2.75">
      <c r="A401" s="63"/>
      <c r="B401" s="9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2.75">
      <c r="A402" s="63"/>
      <c r="B402" s="9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2.75">
      <c r="A403" s="63"/>
      <c r="B403" s="9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2.75">
      <c r="A404" s="63"/>
      <c r="B404" s="9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2.75">
      <c r="A405" s="63"/>
      <c r="B405" s="9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2.75">
      <c r="A406" s="63"/>
      <c r="B406" s="9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2.75">
      <c r="A407" s="63"/>
      <c r="B407" s="9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2.75">
      <c r="A408" s="63"/>
      <c r="B408" s="9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ht="12.75">
      <c r="A409" s="63"/>
      <c r="B409" s="9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ht="12.75">
      <c r="A410" s="63"/>
      <c r="B410" s="9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12.75">
      <c r="A411" s="63"/>
      <c r="B411" s="9"/>
      <c r="C411" s="3"/>
      <c r="D411" s="3"/>
      <c r="E411" s="3"/>
      <c r="F411" s="3"/>
      <c r="G411" s="3"/>
      <c r="H411" s="3"/>
      <c r="I411" s="3"/>
      <c r="J411" s="3"/>
      <c r="K411" s="3"/>
      <c r="L411" s="3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MSGW</cp:lastModifiedBy>
  <cp:lastPrinted>2019-12-06T11:02:55Z</cp:lastPrinted>
  <dcterms:created xsi:type="dcterms:W3CDTF">2013-09-11T11:00:21Z</dcterms:created>
  <dcterms:modified xsi:type="dcterms:W3CDTF">2019-12-18T12:36:36Z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